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rojekty\# Projekty\19 033 Pastrnkova II etapa 2019\3.tabulky\"/>
    </mc:Choice>
  </mc:AlternateContent>
  <xr:revisionPtr revIDLastSave="0" documentId="13_ncr:1_{FD60379F-163B-4F46-BBDD-0F7C709F4E42}" xr6:coauthVersionLast="45" xr6:coauthVersionMax="45" xr10:uidLastSave="{00000000-0000-0000-0000-000000000000}"/>
  <bookViews>
    <workbookView xWindow="38280" yWindow="-120" windowWidth="38640" windowHeight="21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01 Naklady" sheetId="12" r:id="rId4"/>
    <sheet name="101.2 101.2.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00.01 Naklady'!$1:$7</definedName>
    <definedName name="_xlnm.Print_Titles" localSheetId="4">'101.2 101.2.01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00.01 Naklady'!$A$1:$X$46</definedName>
    <definedName name="_xlnm.Print_Area" localSheetId="4">'101.2 101.2.01 Pol'!$A$1:$X$598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I43" i="1" s="1"/>
  <c r="G41" i="1"/>
  <c r="I41" i="1" s="1"/>
  <c r="F41" i="1"/>
  <c r="G40" i="1"/>
  <c r="I40" i="1" s="1"/>
  <c r="F40" i="1"/>
  <c r="G39" i="1"/>
  <c r="F39" i="1"/>
  <c r="F45" i="1" s="1"/>
  <c r="G23" i="1" s="1"/>
  <c r="G592" i="13"/>
  <c r="BA589" i="13"/>
  <c r="BA575" i="13"/>
  <c r="BA566" i="13"/>
  <c r="BA562" i="13"/>
  <c r="BA557" i="13"/>
  <c r="BA538" i="13"/>
  <c r="BA533" i="13"/>
  <c r="BA530" i="13"/>
  <c r="BA524" i="13"/>
  <c r="BA520" i="13"/>
  <c r="BA513" i="13"/>
  <c r="BA490" i="13"/>
  <c r="BA407" i="13"/>
  <c r="BA391" i="13"/>
  <c r="BA387" i="13"/>
  <c r="BA297" i="13"/>
  <c r="BA294" i="13"/>
  <c r="BA253" i="13"/>
  <c r="BA188" i="13"/>
  <c r="BA151" i="13"/>
  <c r="BA144" i="13"/>
  <c r="BA140" i="13"/>
  <c r="BA136" i="13"/>
  <c r="BA125" i="13"/>
  <c r="BA114" i="13"/>
  <c r="BA80" i="13"/>
  <c r="BA79" i="13"/>
  <c r="BA76" i="13"/>
  <c r="BA72" i="13"/>
  <c r="BA69" i="13"/>
  <c r="BA66" i="13"/>
  <c r="BA59" i="13"/>
  <c r="BA53" i="13"/>
  <c r="BA50" i="13"/>
  <c r="BA44" i="13"/>
  <c r="BA41" i="13"/>
  <c r="BA38" i="13"/>
  <c r="BA37" i="13"/>
  <c r="BA34" i="13"/>
  <c r="BA26" i="13"/>
  <c r="BA24" i="13"/>
  <c r="BA20" i="13"/>
  <c r="BA17" i="13"/>
  <c r="G9" i="13"/>
  <c r="M9" i="13" s="1"/>
  <c r="I9" i="13"/>
  <c r="K9" i="13"/>
  <c r="K8" i="13" s="1"/>
  <c r="O9" i="13"/>
  <c r="Q9" i="13"/>
  <c r="V9" i="13"/>
  <c r="V8" i="13" s="1"/>
  <c r="G12" i="13"/>
  <c r="M12" i="13" s="1"/>
  <c r="I12" i="13"/>
  <c r="I8" i="13" s="1"/>
  <c r="K12" i="13"/>
  <c r="O12" i="13"/>
  <c r="Q12" i="13"/>
  <c r="Q8" i="13" s="1"/>
  <c r="V12" i="13"/>
  <c r="G16" i="13"/>
  <c r="M16" i="13" s="1"/>
  <c r="I16" i="13"/>
  <c r="K16" i="13"/>
  <c r="O16" i="13"/>
  <c r="O8" i="13" s="1"/>
  <c r="Q16" i="13"/>
  <c r="V16" i="13"/>
  <c r="G19" i="13"/>
  <c r="I19" i="13"/>
  <c r="K19" i="13"/>
  <c r="M19" i="13"/>
  <c r="O19" i="13"/>
  <c r="Q19" i="13"/>
  <c r="V19" i="13"/>
  <c r="G23" i="13"/>
  <c r="I23" i="13"/>
  <c r="K23" i="13"/>
  <c r="M23" i="13"/>
  <c r="O23" i="13"/>
  <c r="Q23" i="13"/>
  <c r="V23" i="13"/>
  <c r="G25" i="13"/>
  <c r="I25" i="13"/>
  <c r="K25" i="13"/>
  <c r="M25" i="13"/>
  <c r="O25" i="13"/>
  <c r="Q25" i="13"/>
  <c r="V25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40" i="13"/>
  <c r="M40" i="13" s="1"/>
  <c r="I40" i="13"/>
  <c r="K40" i="13"/>
  <c r="O40" i="13"/>
  <c r="Q40" i="13"/>
  <c r="V40" i="13"/>
  <c r="G43" i="13"/>
  <c r="I43" i="13"/>
  <c r="K43" i="13"/>
  <c r="M43" i="13"/>
  <c r="O43" i="13"/>
  <c r="Q43" i="13"/>
  <c r="V43" i="13"/>
  <c r="G49" i="13"/>
  <c r="M49" i="13" s="1"/>
  <c r="I49" i="13"/>
  <c r="K49" i="13"/>
  <c r="O49" i="13"/>
  <c r="Q49" i="13"/>
  <c r="V49" i="13"/>
  <c r="G52" i="13"/>
  <c r="I52" i="13"/>
  <c r="K52" i="13"/>
  <c r="M52" i="13"/>
  <c r="O52" i="13"/>
  <c r="Q52" i="13"/>
  <c r="V52" i="13"/>
  <c r="G58" i="13"/>
  <c r="M58" i="13" s="1"/>
  <c r="I58" i="13"/>
  <c r="K58" i="13"/>
  <c r="O58" i="13"/>
  <c r="Q58" i="13"/>
  <c r="V58" i="13"/>
  <c r="G61" i="13"/>
  <c r="M61" i="13" s="1"/>
  <c r="I61" i="13"/>
  <c r="K61" i="13"/>
  <c r="O61" i="13"/>
  <c r="Q61" i="13"/>
  <c r="V61" i="13"/>
  <c r="G65" i="13"/>
  <c r="M65" i="13" s="1"/>
  <c r="I65" i="13"/>
  <c r="K65" i="13"/>
  <c r="O65" i="13"/>
  <c r="Q65" i="13"/>
  <c r="V65" i="13"/>
  <c r="G68" i="13"/>
  <c r="I68" i="13"/>
  <c r="K68" i="13"/>
  <c r="M68" i="13"/>
  <c r="O68" i="13"/>
  <c r="Q68" i="13"/>
  <c r="V68" i="13"/>
  <c r="G71" i="13"/>
  <c r="I71" i="13"/>
  <c r="K71" i="13"/>
  <c r="M71" i="13"/>
  <c r="O71" i="13"/>
  <c r="Q71" i="13"/>
  <c r="V71" i="13"/>
  <c r="G75" i="13"/>
  <c r="I75" i="13"/>
  <c r="K75" i="13"/>
  <c r="M75" i="13"/>
  <c r="O75" i="13"/>
  <c r="Q75" i="13"/>
  <c r="V75" i="13"/>
  <c r="G78" i="13"/>
  <c r="M78" i="13" s="1"/>
  <c r="I78" i="13"/>
  <c r="K78" i="13"/>
  <c r="O78" i="13"/>
  <c r="Q78" i="13"/>
  <c r="V78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7" i="13"/>
  <c r="I87" i="13"/>
  <c r="K87" i="13"/>
  <c r="M87" i="13"/>
  <c r="O87" i="13"/>
  <c r="Q87" i="13"/>
  <c r="V87" i="13"/>
  <c r="G90" i="13"/>
  <c r="M90" i="13" s="1"/>
  <c r="I90" i="13"/>
  <c r="K90" i="13"/>
  <c r="O90" i="13"/>
  <c r="Q90" i="13"/>
  <c r="V90" i="13"/>
  <c r="G93" i="13"/>
  <c r="I93" i="13"/>
  <c r="K93" i="13"/>
  <c r="M93" i="13"/>
  <c r="O93" i="13"/>
  <c r="Q93" i="13"/>
  <c r="V93" i="13"/>
  <c r="G98" i="13"/>
  <c r="M98" i="13" s="1"/>
  <c r="I98" i="13"/>
  <c r="K98" i="13"/>
  <c r="O98" i="13"/>
  <c r="Q98" i="13"/>
  <c r="V98" i="13"/>
  <c r="G107" i="13"/>
  <c r="M107" i="13" s="1"/>
  <c r="I107" i="13"/>
  <c r="K107" i="13"/>
  <c r="O107" i="13"/>
  <c r="Q107" i="13"/>
  <c r="V107" i="13"/>
  <c r="G110" i="13"/>
  <c r="M110" i="13" s="1"/>
  <c r="I110" i="13"/>
  <c r="K110" i="13"/>
  <c r="O110" i="13"/>
  <c r="Q110" i="13"/>
  <c r="V110" i="13"/>
  <c r="G113" i="13"/>
  <c r="I113" i="13"/>
  <c r="K113" i="13"/>
  <c r="M113" i="13"/>
  <c r="O113" i="13"/>
  <c r="Q113" i="13"/>
  <c r="V113" i="13"/>
  <c r="G123" i="13"/>
  <c r="I123" i="13"/>
  <c r="K123" i="13"/>
  <c r="M123" i="13"/>
  <c r="O123" i="13"/>
  <c r="Q123" i="13"/>
  <c r="V123" i="13"/>
  <c r="G127" i="13"/>
  <c r="I127" i="13"/>
  <c r="K127" i="13"/>
  <c r="M127" i="13"/>
  <c r="O127" i="13"/>
  <c r="Q127" i="13"/>
  <c r="V127" i="13"/>
  <c r="G130" i="13"/>
  <c r="M130" i="13" s="1"/>
  <c r="I130" i="13"/>
  <c r="K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G135" i="13"/>
  <c r="I135" i="13"/>
  <c r="K135" i="13"/>
  <c r="M135" i="13"/>
  <c r="M134" i="13" s="1"/>
  <c r="O135" i="13"/>
  <c r="O134" i="13" s="1"/>
  <c r="Q135" i="13"/>
  <c r="Q134" i="13" s="1"/>
  <c r="V135" i="13"/>
  <c r="G139" i="13"/>
  <c r="M139" i="13" s="1"/>
  <c r="I139" i="13"/>
  <c r="K139" i="13"/>
  <c r="K134" i="13" s="1"/>
  <c r="O139" i="13"/>
  <c r="Q139" i="13"/>
  <c r="V139" i="13"/>
  <c r="G143" i="13"/>
  <c r="I143" i="13"/>
  <c r="I134" i="13" s="1"/>
  <c r="K143" i="13"/>
  <c r="M143" i="13"/>
  <c r="O143" i="13"/>
  <c r="Q143" i="13"/>
  <c r="V143" i="13"/>
  <c r="G150" i="13"/>
  <c r="M150" i="13" s="1"/>
  <c r="I150" i="13"/>
  <c r="K150" i="13"/>
  <c r="O150" i="13"/>
  <c r="Q150" i="13"/>
  <c r="V150" i="13"/>
  <c r="G154" i="13"/>
  <c r="M154" i="13" s="1"/>
  <c r="I154" i="13"/>
  <c r="K154" i="13"/>
  <c r="O154" i="13"/>
  <c r="Q154" i="13"/>
  <c r="V154" i="13"/>
  <c r="G159" i="13"/>
  <c r="M159" i="13" s="1"/>
  <c r="I159" i="13"/>
  <c r="K159" i="13"/>
  <c r="O159" i="13"/>
  <c r="Q159" i="13"/>
  <c r="V159" i="13"/>
  <c r="V134" i="13" s="1"/>
  <c r="G163" i="13"/>
  <c r="I163" i="13"/>
  <c r="K163" i="13"/>
  <c r="M163" i="13"/>
  <c r="O163" i="13"/>
  <c r="Q163" i="13"/>
  <c r="V163" i="13"/>
  <c r="G166" i="13"/>
  <c r="I166" i="13"/>
  <c r="K166" i="13"/>
  <c r="M166" i="13"/>
  <c r="O166" i="13"/>
  <c r="Q166" i="13"/>
  <c r="V166" i="13"/>
  <c r="G170" i="13"/>
  <c r="G169" i="13" s="1"/>
  <c r="I170" i="13"/>
  <c r="I169" i="13" s="1"/>
  <c r="K170" i="13"/>
  <c r="K169" i="13" s="1"/>
  <c r="O170" i="13"/>
  <c r="O169" i="13" s="1"/>
  <c r="Q170" i="13"/>
  <c r="Q169" i="13" s="1"/>
  <c r="V170" i="13"/>
  <c r="V169" i="13" s="1"/>
  <c r="G174" i="13"/>
  <c r="M174" i="13" s="1"/>
  <c r="I174" i="13"/>
  <c r="K174" i="13"/>
  <c r="K173" i="13" s="1"/>
  <c r="O174" i="13"/>
  <c r="O173" i="13" s="1"/>
  <c r="Q174" i="13"/>
  <c r="V174" i="13"/>
  <c r="G178" i="13"/>
  <c r="I178" i="13"/>
  <c r="K178" i="13"/>
  <c r="M178" i="13"/>
  <c r="O178" i="13"/>
  <c r="Q178" i="13"/>
  <c r="Q173" i="13" s="1"/>
  <c r="V178" i="13"/>
  <c r="G181" i="13"/>
  <c r="M181" i="13" s="1"/>
  <c r="I181" i="13"/>
  <c r="K181" i="13"/>
  <c r="O181" i="13"/>
  <c r="Q181" i="13"/>
  <c r="V181" i="13"/>
  <c r="G187" i="13"/>
  <c r="I187" i="13"/>
  <c r="K187" i="13"/>
  <c r="M187" i="13"/>
  <c r="O187" i="13"/>
  <c r="Q187" i="13"/>
  <c r="V187" i="13"/>
  <c r="G190" i="13"/>
  <c r="M190" i="13" s="1"/>
  <c r="I190" i="13"/>
  <c r="K190" i="13"/>
  <c r="O190" i="13"/>
  <c r="Q190" i="13"/>
  <c r="V190" i="13"/>
  <c r="G193" i="13"/>
  <c r="M193" i="13" s="1"/>
  <c r="I193" i="13"/>
  <c r="I173" i="13" s="1"/>
  <c r="K193" i="13"/>
  <c r="O193" i="13"/>
  <c r="Q193" i="13"/>
  <c r="V193" i="13"/>
  <c r="G197" i="13"/>
  <c r="M197" i="13" s="1"/>
  <c r="I197" i="13"/>
  <c r="K197" i="13"/>
  <c r="O197" i="13"/>
  <c r="Q197" i="13"/>
  <c r="V197" i="13"/>
  <c r="V173" i="13" s="1"/>
  <c r="G203" i="13"/>
  <c r="I203" i="13"/>
  <c r="K203" i="13"/>
  <c r="M203" i="13"/>
  <c r="O203" i="13"/>
  <c r="Q203" i="13"/>
  <c r="V203" i="13"/>
  <c r="G206" i="13"/>
  <c r="I206" i="13"/>
  <c r="K206" i="13"/>
  <c r="M206" i="13"/>
  <c r="O206" i="13"/>
  <c r="Q206" i="13"/>
  <c r="V206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4" i="13"/>
  <c r="M214" i="13" s="1"/>
  <c r="I214" i="13"/>
  <c r="K214" i="13"/>
  <c r="O214" i="13"/>
  <c r="Q214" i="13"/>
  <c r="V214" i="13"/>
  <c r="G217" i="13"/>
  <c r="M217" i="13" s="1"/>
  <c r="I217" i="13"/>
  <c r="K217" i="13"/>
  <c r="O217" i="13"/>
  <c r="Q217" i="13"/>
  <c r="V217" i="13"/>
  <c r="G220" i="13"/>
  <c r="I220" i="13"/>
  <c r="K220" i="13"/>
  <c r="M220" i="13"/>
  <c r="O220" i="13"/>
  <c r="Q220" i="13"/>
  <c r="V220" i="13"/>
  <c r="O222" i="13"/>
  <c r="G223" i="13"/>
  <c r="I223" i="13"/>
  <c r="I222" i="13" s="1"/>
  <c r="K223" i="13"/>
  <c r="K222" i="13" s="1"/>
  <c r="M223" i="13"/>
  <c r="O223" i="13"/>
  <c r="Q223" i="13"/>
  <c r="Q222" i="13" s="1"/>
  <c r="V223" i="13"/>
  <c r="V222" i="13" s="1"/>
  <c r="G226" i="13"/>
  <c r="G222" i="13" s="1"/>
  <c r="I226" i="13"/>
  <c r="K226" i="13"/>
  <c r="O226" i="13"/>
  <c r="Q226" i="13"/>
  <c r="V226" i="13"/>
  <c r="G235" i="13"/>
  <c r="M235" i="13" s="1"/>
  <c r="I235" i="13"/>
  <c r="K235" i="13"/>
  <c r="O235" i="13"/>
  <c r="Q235" i="13"/>
  <c r="V235" i="13"/>
  <c r="G238" i="13"/>
  <c r="M238" i="13" s="1"/>
  <c r="I238" i="13"/>
  <c r="K238" i="13"/>
  <c r="O238" i="13"/>
  <c r="Q238" i="13"/>
  <c r="V238" i="13"/>
  <c r="G240" i="13"/>
  <c r="I240" i="13"/>
  <c r="K240" i="13"/>
  <c r="M240" i="13"/>
  <c r="O240" i="13"/>
  <c r="Q240" i="13"/>
  <c r="V240" i="13"/>
  <c r="O243" i="13"/>
  <c r="G244" i="13"/>
  <c r="G243" i="13" s="1"/>
  <c r="I244" i="13"/>
  <c r="I243" i="13" s="1"/>
  <c r="K244" i="13"/>
  <c r="M244" i="13"/>
  <c r="O244" i="13"/>
  <c r="Q244" i="13"/>
  <c r="Q243" i="13" s="1"/>
  <c r="V244" i="13"/>
  <c r="G247" i="13"/>
  <c r="M247" i="13" s="1"/>
  <c r="M243" i="13" s="1"/>
  <c r="I247" i="13"/>
  <c r="K247" i="13"/>
  <c r="K243" i="13" s="1"/>
  <c r="O247" i="13"/>
  <c r="Q247" i="13"/>
  <c r="V247" i="13"/>
  <c r="V243" i="13" s="1"/>
  <c r="G252" i="13"/>
  <c r="M252" i="13" s="1"/>
  <c r="I252" i="13"/>
  <c r="K252" i="13"/>
  <c r="K251" i="13" s="1"/>
  <c r="O252" i="13"/>
  <c r="O251" i="13" s="1"/>
  <c r="Q252" i="13"/>
  <c r="V252" i="13"/>
  <c r="G256" i="13"/>
  <c r="I256" i="13"/>
  <c r="K256" i="13"/>
  <c r="M256" i="13"/>
  <c r="O256" i="13"/>
  <c r="Q256" i="13"/>
  <c r="Q251" i="13" s="1"/>
  <c r="V256" i="13"/>
  <c r="G258" i="13"/>
  <c r="M258" i="13" s="1"/>
  <c r="I258" i="13"/>
  <c r="K258" i="13"/>
  <c r="O258" i="13"/>
  <c r="Q258" i="13"/>
  <c r="V258" i="13"/>
  <c r="G260" i="13"/>
  <c r="I260" i="13"/>
  <c r="K260" i="13"/>
  <c r="M260" i="13"/>
  <c r="O260" i="13"/>
  <c r="Q260" i="13"/>
  <c r="V260" i="13"/>
  <c r="G262" i="13"/>
  <c r="M262" i="13" s="1"/>
  <c r="I262" i="13"/>
  <c r="K262" i="13"/>
  <c r="O262" i="13"/>
  <c r="Q262" i="13"/>
  <c r="V262" i="13"/>
  <c r="G264" i="13"/>
  <c r="M264" i="13" s="1"/>
  <c r="I264" i="13"/>
  <c r="I251" i="13" s="1"/>
  <c r="K264" i="13"/>
  <c r="O264" i="13"/>
  <c r="Q264" i="13"/>
  <c r="V264" i="13"/>
  <c r="G268" i="13"/>
  <c r="M268" i="13" s="1"/>
  <c r="I268" i="13"/>
  <c r="K268" i="13"/>
  <c r="O268" i="13"/>
  <c r="Q268" i="13"/>
  <c r="V268" i="13"/>
  <c r="V251" i="13" s="1"/>
  <c r="G273" i="13"/>
  <c r="I273" i="13"/>
  <c r="K273" i="13"/>
  <c r="M273" i="13"/>
  <c r="O273" i="13"/>
  <c r="Q273" i="13"/>
  <c r="V273" i="13"/>
  <c r="G278" i="13"/>
  <c r="I278" i="13"/>
  <c r="K278" i="13"/>
  <c r="M278" i="13"/>
  <c r="O278" i="13"/>
  <c r="Q278" i="13"/>
  <c r="V278" i="13"/>
  <c r="G282" i="13"/>
  <c r="I282" i="13"/>
  <c r="K282" i="13"/>
  <c r="M282" i="13"/>
  <c r="O282" i="13"/>
  <c r="Q282" i="13"/>
  <c r="V282" i="13"/>
  <c r="G285" i="13"/>
  <c r="M285" i="13" s="1"/>
  <c r="I285" i="13"/>
  <c r="K285" i="13"/>
  <c r="O285" i="13"/>
  <c r="Q285" i="13"/>
  <c r="V285" i="13"/>
  <c r="G287" i="13"/>
  <c r="M287" i="13" s="1"/>
  <c r="I287" i="13"/>
  <c r="K287" i="13"/>
  <c r="O287" i="13"/>
  <c r="Q287" i="13"/>
  <c r="V287" i="13"/>
  <c r="G290" i="13"/>
  <c r="M290" i="13" s="1"/>
  <c r="I290" i="13"/>
  <c r="K290" i="13"/>
  <c r="O290" i="13"/>
  <c r="Q290" i="13"/>
  <c r="V290" i="13"/>
  <c r="G293" i="13"/>
  <c r="M293" i="13" s="1"/>
  <c r="I293" i="13"/>
  <c r="I292" i="13" s="1"/>
  <c r="K293" i="13"/>
  <c r="K292" i="13" s="1"/>
  <c r="O293" i="13"/>
  <c r="Q293" i="13"/>
  <c r="V293" i="13"/>
  <c r="V292" i="13" s="1"/>
  <c r="G296" i="13"/>
  <c r="I296" i="13"/>
  <c r="K296" i="13"/>
  <c r="M296" i="13"/>
  <c r="O296" i="13"/>
  <c r="Q296" i="13"/>
  <c r="V296" i="13"/>
  <c r="G299" i="13"/>
  <c r="M299" i="13" s="1"/>
  <c r="I299" i="13"/>
  <c r="K299" i="13"/>
  <c r="O299" i="13"/>
  <c r="Q299" i="13"/>
  <c r="V299" i="13"/>
  <c r="G304" i="13"/>
  <c r="M304" i="13" s="1"/>
  <c r="I304" i="13"/>
  <c r="K304" i="13"/>
  <c r="O304" i="13"/>
  <c r="Q304" i="13"/>
  <c r="V304" i="13"/>
  <c r="G309" i="13"/>
  <c r="M309" i="13" s="1"/>
  <c r="I309" i="13"/>
  <c r="K309" i="13"/>
  <c r="O309" i="13"/>
  <c r="Q309" i="13"/>
  <c r="V309" i="13"/>
  <c r="G312" i="13"/>
  <c r="I312" i="13"/>
  <c r="K312" i="13"/>
  <c r="M312" i="13"/>
  <c r="O312" i="13"/>
  <c r="Q312" i="13"/>
  <c r="V312" i="13"/>
  <c r="G314" i="13"/>
  <c r="I314" i="13"/>
  <c r="K314" i="13"/>
  <c r="M314" i="13"/>
  <c r="O314" i="13"/>
  <c r="O292" i="13" s="1"/>
  <c r="Q314" i="13"/>
  <c r="V314" i="13"/>
  <c r="G317" i="13"/>
  <c r="I317" i="13"/>
  <c r="K317" i="13"/>
  <c r="M317" i="13"/>
  <c r="O317" i="13"/>
  <c r="Q317" i="13"/>
  <c r="V317" i="13"/>
  <c r="G319" i="13"/>
  <c r="M319" i="13" s="1"/>
  <c r="I319" i="13"/>
  <c r="K319" i="13"/>
  <c r="O319" i="13"/>
  <c r="Q319" i="13"/>
  <c r="V319" i="13"/>
  <c r="G321" i="13"/>
  <c r="M321" i="13" s="1"/>
  <c r="I321" i="13"/>
  <c r="K321" i="13"/>
  <c r="O321" i="13"/>
  <c r="Q321" i="13"/>
  <c r="V321" i="13"/>
  <c r="G323" i="13"/>
  <c r="M323" i="13" s="1"/>
  <c r="I323" i="13"/>
  <c r="K323" i="13"/>
  <c r="O323" i="13"/>
  <c r="Q323" i="13"/>
  <c r="V323" i="13"/>
  <c r="G329" i="13"/>
  <c r="I329" i="13"/>
  <c r="K329" i="13"/>
  <c r="M329" i="13"/>
  <c r="O329" i="13"/>
  <c r="Q329" i="13"/>
  <c r="Q292" i="13" s="1"/>
  <c r="V329" i="13"/>
  <c r="G335" i="13"/>
  <c r="M335" i="13" s="1"/>
  <c r="I335" i="13"/>
  <c r="K335" i="13"/>
  <c r="O335" i="13"/>
  <c r="Q335" i="13"/>
  <c r="V335" i="13"/>
  <c r="G337" i="13"/>
  <c r="I337" i="13"/>
  <c r="K337" i="13"/>
  <c r="M337" i="13"/>
  <c r="O337" i="13"/>
  <c r="Q337" i="13"/>
  <c r="V337" i="13"/>
  <c r="G339" i="13"/>
  <c r="M339" i="13" s="1"/>
  <c r="I339" i="13"/>
  <c r="K339" i="13"/>
  <c r="O339" i="13"/>
  <c r="Q339" i="13"/>
  <c r="V339" i="13"/>
  <c r="G342" i="13"/>
  <c r="I342" i="13"/>
  <c r="G343" i="13"/>
  <c r="M343" i="13" s="1"/>
  <c r="M342" i="13" s="1"/>
  <c r="I343" i="13"/>
  <c r="K343" i="13"/>
  <c r="K342" i="13" s="1"/>
  <c r="O343" i="13"/>
  <c r="O342" i="13" s="1"/>
  <c r="Q343" i="13"/>
  <c r="Q342" i="13" s="1"/>
  <c r="V343" i="13"/>
  <c r="V342" i="13" s="1"/>
  <c r="G347" i="13"/>
  <c r="G346" i="13" s="1"/>
  <c r="I347" i="13"/>
  <c r="K347" i="13"/>
  <c r="K346" i="13" s="1"/>
  <c r="M347" i="13"/>
  <c r="O347" i="13"/>
  <c r="O346" i="13" s="1"/>
  <c r="Q347" i="13"/>
  <c r="V347" i="13"/>
  <c r="V346" i="13" s="1"/>
  <c r="G351" i="13"/>
  <c r="I351" i="13"/>
  <c r="I346" i="13" s="1"/>
  <c r="K351" i="13"/>
  <c r="M351" i="13"/>
  <c r="O351" i="13"/>
  <c r="Q351" i="13"/>
  <c r="V351" i="13"/>
  <c r="G354" i="13"/>
  <c r="M354" i="13" s="1"/>
  <c r="I354" i="13"/>
  <c r="K354" i="13"/>
  <c r="O354" i="13"/>
  <c r="Q354" i="13"/>
  <c r="V354" i="13"/>
  <c r="G358" i="13"/>
  <c r="M358" i="13" s="1"/>
  <c r="I358" i="13"/>
  <c r="K358" i="13"/>
  <c r="O358" i="13"/>
  <c r="Q358" i="13"/>
  <c r="V358" i="13"/>
  <c r="G361" i="13"/>
  <c r="M361" i="13" s="1"/>
  <c r="I361" i="13"/>
  <c r="K361" i="13"/>
  <c r="O361" i="13"/>
  <c r="Q361" i="13"/>
  <c r="V361" i="13"/>
  <c r="G366" i="13"/>
  <c r="I366" i="13"/>
  <c r="K366" i="13"/>
  <c r="M366" i="13"/>
  <c r="O366" i="13"/>
  <c r="Q366" i="13"/>
  <c r="Q346" i="13" s="1"/>
  <c r="V366" i="13"/>
  <c r="G369" i="13"/>
  <c r="M369" i="13" s="1"/>
  <c r="I369" i="13"/>
  <c r="K369" i="13"/>
  <c r="O369" i="13"/>
  <c r="Q369" i="13"/>
  <c r="V369" i="13"/>
  <c r="G372" i="13"/>
  <c r="I372" i="13"/>
  <c r="K372" i="13"/>
  <c r="M372" i="13"/>
  <c r="O372" i="13"/>
  <c r="Q372" i="13"/>
  <c r="V372" i="13"/>
  <c r="G383" i="13"/>
  <c r="M383" i="13" s="1"/>
  <c r="I383" i="13"/>
  <c r="K383" i="13"/>
  <c r="O383" i="13"/>
  <c r="Q383" i="13"/>
  <c r="V383" i="13"/>
  <c r="G386" i="13"/>
  <c r="M386" i="13" s="1"/>
  <c r="I386" i="13"/>
  <c r="K386" i="13"/>
  <c r="O386" i="13"/>
  <c r="Q386" i="13"/>
  <c r="V386" i="13"/>
  <c r="G390" i="13"/>
  <c r="M390" i="13" s="1"/>
  <c r="I390" i="13"/>
  <c r="K390" i="13"/>
  <c r="O390" i="13"/>
  <c r="Q390" i="13"/>
  <c r="V390" i="13"/>
  <c r="G395" i="13"/>
  <c r="I395" i="13"/>
  <c r="K395" i="13"/>
  <c r="M395" i="13"/>
  <c r="O395" i="13"/>
  <c r="Q395" i="13"/>
  <c r="V395" i="13"/>
  <c r="G399" i="13"/>
  <c r="I399" i="13"/>
  <c r="K399" i="13"/>
  <c r="M399" i="13"/>
  <c r="O399" i="13"/>
  <c r="Q399" i="13"/>
  <c r="V399" i="13"/>
  <c r="G402" i="13"/>
  <c r="I402" i="13"/>
  <c r="K402" i="13"/>
  <c r="M402" i="13"/>
  <c r="O402" i="13"/>
  <c r="Q402" i="13"/>
  <c r="V402" i="13"/>
  <c r="G404" i="13"/>
  <c r="M404" i="13" s="1"/>
  <c r="I404" i="13"/>
  <c r="K404" i="13"/>
  <c r="O404" i="13"/>
  <c r="Q404" i="13"/>
  <c r="V404" i="13"/>
  <c r="G406" i="13"/>
  <c r="M406" i="13" s="1"/>
  <c r="I406" i="13"/>
  <c r="K406" i="13"/>
  <c r="O406" i="13"/>
  <c r="Q406" i="13"/>
  <c r="V406" i="13"/>
  <c r="G409" i="13"/>
  <c r="M409" i="13" s="1"/>
  <c r="I409" i="13"/>
  <c r="K409" i="13"/>
  <c r="O409" i="13"/>
  <c r="Q409" i="13"/>
  <c r="V409" i="13"/>
  <c r="G415" i="13"/>
  <c r="I415" i="13"/>
  <c r="K415" i="13"/>
  <c r="M415" i="13"/>
  <c r="O415" i="13"/>
  <c r="Q415" i="13"/>
  <c r="V415" i="13"/>
  <c r="G417" i="13"/>
  <c r="M417" i="13" s="1"/>
  <c r="I417" i="13"/>
  <c r="K417" i="13"/>
  <c r="O417" i="13"/>
  <c r="Q417" i="13"/>
  <c r="V417" i="13"/>
  <c r="G419" i="13"/>
  <c r="I419" i="13"/>
  <c r="K419" i="13"/>
  <c r="M419" i="13"/>
  <c r="O419" i="13"/>
  <c r="Q419" i="13"/>
  <c r="V419" i="13"/>
  <c r="G421" i="13"/>
  <c r="M421" i="13" s="1"/>
  <c r="I421" i="13"/>
  <c r="K421" i="13"/>
  <c r="O421" i="13"/>
  <c r="Q421" i="13"/>
  <c r="V421" i="13"/>
  <c r="G423" i="13"/>
  <c r="M423" i="13" s="1"/>
  <c r="I423" i="13"/>
  <c r="K423" i="13"/>
  <c r="O423" i="13"/>
  <c r="Q423" i="13"/>
  <c r="V423" i="13"/>
  <c r="G425" i="13"/>
  <c r="M425" i="13" s="1"/>
  <c r="I425" i="13"/>
  <c r="K425" i="13"/>
  <c r="O425" i="13"/>
  <c r="Q425" i="13"/>
  <c r="V425" i="13"/>
  <c r="G427" i="13"/>
  <c r="I427" i="13"/>
  <c r="K427" i="13"/>
  <c r="M427" i="13"/>
  <c r="O427" i="13"/>
  <c r="Q427" i="13"/>
  <c r="V427" i="13"/>
  <c r="G429" i="13"/>
  <c r="I429" i="13"/>
  <c r="K429" i="13"/>
  <c r="M429" i="13"/>
  <c r="O429" i="13"/>
  <c r="Q429" i="13"/>
  <c r="V429" i="13"/>
  <c r="G431" i="13"/>
  <c r="I431" i="13"/>
  <c r="K431" i="13"/>
  <c r="M431" i="13"/>
  <c r="O431" i="13"/>
  <c r="Q431" i="13"/>
  <c r="V431" i="13"/>
  <c r="G432" i="13"/>
  <c r="M432" i="13" s="1"/>
  <c r="I432" i="13"/>
  <c r="K432" i="13"/>
  <c r="O432" i="13"/>
  <c r="Q432" i="13"/>
  <c r="V432" i="13"/>
  <c r="G433" i="13"/>
  <c r="M433" i="13" s="1"/>
  <c r="I433" i="13"/>
  <c r="K433" i="13"/>
  <c r="O433" i="13"/>
  <c r="Q433" i="13"/>
  <c r="V433" i="13"/>
  <c r="G435" i="13"/>
  <c r="G436" i="13"/>
  <c r="I436" i="13"/>
  <c r="I435" i="13" s="1"/>
  <c r="K436" i="13"/>
  <c r="M436" i="13"/>
  <c r="O436" i="13"/>
  <c r="O435" i="13" s="1"/>
  <c r="Q436" i="13"/>
  <c r="Q435" i="13" s="1"/>
  <c r="V436" i="13"/>
  <c r="G439" i="13"/>
  <c r="M439" i="13" s="1"/>
  <c r="I439" i="13"/>
  <c r="K439" i="13"/>
  <c r="K435" i="13" s="1"/>
  <c r="O439" i="13"/>
  <c r="Q439" i="13"/>
  <c r="V439" i="13"/>
  <c r="G442" i="13"/>
  <c r="I442" i="13"/>
  <c r="K442" i="13"/>
  <c r="M442" i="13"/>
  <c r="O442" i="13"/>
  <c r="Q442" i="13"/>
  <c r="V442" i="13"/>
  <c r="G443" i="13"/>
  <c r="M443" i="13" s="1"/>
  <c r="I443" i="13"/>
  <c r="K443" i="13"/>
  <c r="O443" i="13"/>
  <c r="Q443" i="13"/>
  <c r="V443" i="13"/>
  <c r="G446" i="13"/>
  <c r="M446" i="13" s="1"/>
  <c r="I446" i="13"/>
  <c r="K446" i="13"/>
  <c r="O446" i="13"/>
  <c r="Q446" i="13"/>
  <c r="V446" i="13"/>
  <c r="G449" i="13"/>
  <c r="M449" i="13" s="1"/>
  <c r="I449" i="13"/>
  <c r="K449" i="13"/>
  <c r="O449" i="13"/>
  <c r="Q449" i="13"/>
  <c r="V449" i="13"/>
  <c r="V435" i="13" s="1"/>
  <c r="G452" i="13"/>
  <c r="I452" i="13"/>
  <c r="K452" i="13"/>
  <c r="M452" i="13"/>
  <c r="O452" i="13"/>
  <c r="Q452" i="13"/>
  <c r="V452" i="13"/>
  <c r="G455" i="13"/>
  <c r="I455" i="13"/>
  <c r="K455" i="13"/>
  <c r="M455" i="13"/>
  <c r="O455" i="13"/>
  <c r="Q455" i="13"/>
  <c r="V455" i="13"/>
  <c r="G459" i="13"/>
  <c r="I459" i="13"/>
  <c r="K459" i="13"/>
  <c r="M459" i="13"/>
  <c r="O459" i="13"/>
  <c r="Q459" i="13"/>
  <c r="V459" i="13"/>
  <c r="G463" i="13"/>
  <c r="M463" i="13" s="1"/>
  <c r="I463" i="13"/>
  <c r="K463" i="13"/>
  <c r="O463" i="13"/>
  <c r="Q463" i="13"/>
  <c r="V463" i="13"/>
  <c r="G466" i="13"/>
  <c r="M466" i="13" s="1"/>
  <c r="I466" i="13"/>
  <c r="K466" i="13"/>
  <c r="O466" i="13"/>
  <c r="Q466" i="13"/>
  <c r="V466" i="13"/>
  <c r="G472" i="13"/>
  <c r="M472" i="13" s="1"/>
  <c r="I472" i="13"/>
  <c r="K472" i="13"/>
  <c r="O472" i="13"/>
  <c r="Q472" i="13"/>
  <c r="V472" i="13"/>
  <c r="G477" i="13"/>
  <c r="I477" i="13"/>
  <c r="K477" i="13"/>
  <c r="M477" i="13"/>
  <c r="O477" i="13"/>
  <c r="Q477" i="13"/>
  <c r="V477" i="13"/>
  <c r="G480" i="13"/>
  <c r="M480" i="13" s="1"/>
  <c r="I480" i="13"/>
  <c r="K480" i="13"/>
  <c r="O480" i="13"/>
  <c r="Q480" i="13"/>
  <c r="V480" i="13"/>
  <c r="G486" i="13"/>
  <c r="I486" i="13"/>
  <c r="K486" i="13"/>
  <c r="M486" i="13"/>
  <c r="O486" i="13"/>
  <c r="Q486" i="13"/>
  <c r="V486" i="13"/>
  <c r="G489" i="13"/>
  <c r="M489" i="13" s="1"/>
  <c r="I489" i="13"/>
  <c r="K489" i="13"/>
  <c r="O489" i="13"/>
  <c r="Q489" i="13"/>
  <c r="V489" i="13"/>
  <c r="G492" i="13"/>
  <c r="M492" i="13" s="1"/>
  <c r="I492" i="13"/>
  <c r="K492" i="13"/>
  <c r="O492" i="13"/>
  <c r="Q492" i="13"/>
  <c r="V492" i="13"/>
  <c r="G494" i="13"/>
  <c r="M494" i="13" s="1"/>
  <c r="I494" i="13"/>
  <c r="K494" i="13"/>
  <c r="O494" i="13"/>
  <c r="Q494" i="13"/>
  <c r="V494" i="13"/>
  <c r="G495" i="13"/>
  <c r="I495" i="13"/>
  <c r="K495" i="13"/>
  <c r="M495" i="13"/>
  <c r="O495" i="13"/>
  <c r="Q495" i="13"/>
  <c r="V495" i="13"/>
  <c r="G496" i="13"/>
  <c r="I496" i="13"/>
  <c r="K496" i="13"/>
  <c r="M496" i="13"/>
  <c r="O496" i="13"/>
  <c r="Q496" i="13"/>
  <c r="V496" i="13"/>
  <c r="G497" i="13"/>
  <c r="I497" i="13"/>
  <c r="K497" i="13"/>
  <c r="M497" i="13"/>
  <c r="O497" i="13"/>
  <c r="Q497" i="13"/>
  <c r="V497" i="13"/>
  <c r="G499" i="13"/>
  <c r="M499" i="13" s="1"/>
  <c r="I499" i="13"/>
  <c r="K499" i="13"/>
  <c r="O499" i="13"/>
  <c r="Q499" i="13"/>
  <c r="V499" i="13"/>
  <c r="G501" i="13"/>
  <c r="M501" i="13" s="1"/>
  <c r="I501" i="13"/>
  <c r="K501" i="13"/>
  <c r="O501" i="13"/>
  <c r="Q501" i="13"/>
  <c r="V501" i="13"/>
  <c r="G503" i="13"/>
  <c r="M503" i="13" s="1"/>
  <c r="I503" i="13"/>
  <c r="K503" i="13"/>
  <c r="O503" i="13"/>
  <c r="Q503" i="13"/>
  <c r="V503" i="13"/>
  <c r="G505" i="13"/>
  <c r="I505" i="13"/>
  <c r="K505" i="13"/>
  <c r="M505" i="13"/>
  <c r="O505" i="13"/>
  <c r="Q505" i="13"/>
  <c r="V505" i="13"/>
  <c r="G507" i="13"/>
  <c r="M507" i="13" s="1"/>
  <c r="I507" i="13"/>
  <c r="K507" i="13"/>
  <c r="O507" i="13"/>
  <c r="Q507" i="13"/>
  <c r="V507" i="13"/>
  <c r="G509" i="13"/>
  <c r="I509" i="13"/>
  <c r="K509" i="13"/>
  <c r="M509" i="13"/>
  <c r="O509" i="13"/>
  <c r="Q509" i="13"/>
  <c r="V509" i="13"/>
  <c r="K511" i="13"/>
  <c r="G512" i="13"/>
  <c r="M512" i="13" s="1"/>
  <c r="I512" i="13"/>
  <c r="I511" i="13" s="1"/>
  <c r="K512" i="13"/>
  <c r="O512" i="13"/>
  <c r="O511" i="13" s="1"/>
  <c r="Q512" i="13"/>
  <c r="Q511" i="13" s="1"/>
  <c r="V512" i="13"/>
  <c r="G515" i="13"/>
  <c r="M515" i="13" s="1"/>
  <c r="I515" i="13"/>
  <c r="K515" i="13"/>
  <c r="O515" i="13"/>
  <c r="Q515" i="13"/>
  <c r="V515" i="13"/>
  <c r="V511" i="13" s="1"/>
  <c r="Q518" i="13"/>
  <c r="G519" i="13"/>
  <c r="I519" i="13"/>
  <c r="K519" i="13"/>
  <c r="K518" i="13" s="1"/>
  <c r="M519" i="13"/>
  <c r="O519" i="13"/>
  <c r="O518" i="13" s="1"/>
  <c r="Q519" i="13"/>
  <c r="V519" i="13"/>
  <c r="V518" i="13" s="1"/>
  <c r="G521" i="13"/>
  <c r="I521" i="13"/>
  <c r="K521" i="13"/>
  <c r="M521" i="13"/>
  <c r="O521" i="13"/>
  <c r="Q521" i="13"/>
  <c r="V521" i="13"/>
  <c r="G523" i="13"/>
  <c r="G518" i="13" s="1"/>
  <c r="I523" i="13"/>
  <c r="I518" i="13" s="1"/>
  <c r="K523" i="13"/>
  <c r="O523" i="13"/>
  <c r="Q523" i="13"/>
  <c r="V523" i="13"/>
  <c r="G526" i="13"/>
  <c r="I526" i="13"/>
  <c r="K526" i="13"/>
  <c r="M526" i="13"/>
  <c r="O526" i="13"/>
  <c r="Q526" i="13"/>
  <c r="V526" i="13"/>
  <c r="G529" i="13"/>
  <c r="M529" i="13" s="1"/>
  <c r="I529" i="13"/>
  <c r="K529" i="13"/>
  <c r="O529" i="13"/>
  <c r="Q529" i="13"/>
  <c r="V529" i="13"/>
  <c r="O531" i="13"/>
  <c r="Q531" i="13"/>
  <c r="G532" i="13"/>
  <c r="M532" i="13" s="1"/>
  <c r="I532" i="13"/>
  <c r="K532" i="13"/>
  <c r="K531" i="13" s="1"/>
  <c r="O532" i="13"/>
  <c r="Q532" i="13"/>
  <c r="V532" i="13"/>
  <c r="G537" i="13"/>
  <c r="I537" i="13"/>
  <c r="I531" i="13" s="1"/>
  <c r="K537" i="13"/>
  <c r="M537" i="13"/>
  <c r="O537" i="13"/>
  <c r="Q537" i="13"/>
  <c r="V537" i="13"/>
  <c r="G541" i="13"/>
  <c r="M541" i="13" s="1"/>
  <c r="I541" i="13"/>
  <c r="K541" i="13"/>
  <c r="O541" i="13"/>
  <c r="Q541" i="13"/>
  <c r="V541" i="13"/>
  <c r="V531" i="13" s="1"/>
  <c r="G545" i="13"/>
  <c r="M545" i="13" s="1"/>
  <c r="I545" i="13"/>
  <c r="K545" i="13"/>
  <c r="O545" i="13"/>
  <c r="Q545" i="13"/>
  <c r="V545" i="13"/>
  <c r="G547" i="13"/>
  <c r="M547" i="13" s="1"/>
  <c r="I547" i="13"/>
  <c r="K547" i="13"/>
  <c r="O547" i="13"/>
  <c r="Q547" i="13"/>
  <c r="V547" i="13"/>
  <c r="G549" i="13"/>
  <c r="I549" i="13"/>
  <c r="Q549" i="13"/>
  <c r="G550" i="13"/>
  <c r="I550" i="13"/>
  <c r="K550" i="13"/>
  <c r="K549" i="13" s="1"/>
  <c r="M550" i="13"/>
  <c r="M549" i="13" s="1"/>
  <c r="O550" i="13"/>
  <c r="O549" i="13" s="1"/>
  <c r="Q550" i="13"/>
  <c r="V550" i="13"/>
  <c r="V549" i="13" s="1"/>
  <c r="G553" i="13"/>
  <c r="I553" i="13"/>
  <c r="K553" i="13"/>
  <c r="M553" i="13"/>
  <c r="O553" i="13"/>
  <c r="Q553" i="13"/>
  <c r="V553" i="13"/>
  <c r="I555" i="13"/>
  <c r="K555" i="13"/>
  <c r="G556" i="13"/>
  <c r="M556" i="13" s="1"/>
  <c r="I556" i="13"/>
  <c r="K556" i="13"/>
  <c r="O556" i="13"/>
  <c r="Q556" i="13"/>
  <c r="Q555" i="13" s="1"/>
  <c r="V556" i="13"/>
  <c r="V555" i="13" s="1"/>
  <c r="G561" i="13"/>
  <c r="M561" i="13" s="1"/>
  <c r="I561" i="13"/>
  <c r="K561" i="13"/>
  <c r="O561" i="13"/>
  <c r="Q561" i="13"/>
  <c r="V561" i="13"/>
  <c r="G565" i="13"/>
  <c r="I565" i="13"/>
  <c r="K565" i="13"/>
  <c r="M565" i="13"/>
  <c r="O565" i="13"/>
  <c r="O555" i="13" s="1"/>
  <c r="Q565" i="13"/>
  <c r="V565" i="13"/>
  <c r="G568" i="13"/>
  <c r="O568" i="13"/>
  <c r="V568" i="13"/>
  <c r="G569" i="13"/>
  <c r="I569" i="13"/>
  <c r="I568" i="13" s="1"/>
  <c r="K569" i="13"/>
  <c r="K568" i="13" s="1"/>
  <c r="M569" i="13"/>
  <c r="M568" i="13" s="1"/>
  <c r="O569" i="13"/>
  <c r="Q569" i="13"/>
  <c r="Q568" i="13" s="1"/>
  <c r="V569" i="13"/>
  <c r="K573" i="13"/>
  <c r="O573" i="13"/>
  <c r="V573" i="13"/>
  <c r="G574" i="13"/>
  <c r="G573" i="13" s="1"/>
  <c r="I574" i="13"/>
  <c r="I573" i="13" s="1"/>
  <c r="K574" i="13"/>
  <c r="M574" i="13"/>
  <c r="M573" i="13" s="1"/>
  <c r="O574" i="13"/>
  <c r="Q574" i="13"/>
  <c r="Q573" i="13" s="1"/>
  <c r="V574" i="13"/>
  <c r="G578" i="13"/>
  <c r="K578" i="13"/>
  <c r="O578" i="13"/>
  <c r="Q578" i="13"/>
  <c r="V578" i="13"/>
  <c r="G579" i="13"/>
  <c r="I579" i="13"/>
  <c r="I578" i="13" s="1"/>
  <c r="K579" i="13"/>
  <c r="M579" i="13"/>
  <c r="M578" i="13" s="1"/>
  <c r="O579" i="13"/>
  <c r="Q579" i="13"/>
  <c r="V579" i="13"/>
  <c r="O582" i="13"/>
  <c r="V582" i="13"/>
  <c r="G583" i="13"/>
  <c r="I583" i="13"/>
  <c r="I582" i="13" s="1"/>
  <c r="K583" i="13"/>
  <c r="M583" i="13"/>
  <c r="O583" i="13"/>
  <c r="Q583" i="13"/>
  <c r="V583" i="13"/>
  <c r="G586" i="13"/>
  <c r="G582" i="13" s="1"/>
  <c r="I586" i="13"/>
  <c r="K586" i="13"/>
  <c r="K582" i="13" s="1"/>
  <c r="O586" i="13"/>
  <c r="Q586" i="13"/>
  <c r="V586" i="13"/>
  <c r="G588" i="13"/>
  <c r="I588" i="13"/>
  <c r="K588" i="13"/>
  <c r="M588" i="13"/>
  <c r="O588" i="13"/>
  <c r="Q588" i="13"/>
  <c r="Q582" i="13" s="1"/>
  <c r="V588" i="13"/>
  <c r="AE592" i="13"/>
  <c r="G45" i="12"/>
  <c r="BA37" i="12"/>
  <c r="BA36" i="12"/>
  <c r="BA34" i="12"/>
  <c r="BA32" i="12"/>
  <c r="BA30" i="12"/>
  <c r="BA28" i="12"/>
  <c r="BA26" i="12"/>
  <c r="BA24" i="12"/>
  <c r="BA21" i="12"/>
  <c r="BA20" i="12"/>
  <c r="BA19" i="12"/>
  <c r="BA16" i="12"/>
  <c r="BA15" i="12"/>
  <c r="BA12" i="12"/>
  <c r="BA10" i="12"/>
  <c r="G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G11" i="12"/>
  <c r="I11" i="12"/>
  <c r="K11" i="12"/>
  <c r="K8" i="12" s="1"/>
  <c r="M11" i="12"/>
  <c r="O11" i="12"/>
  <c r="Q11" i="12"/>
  <c r="V11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2" i="12"/>
  <c r="I22" i="12"/>
  <c r="G23" i="12"/>
  <c r="M23" i="12" s="1"/>
  <c r="I23" i="12"/>
  <c r="K23" i="12"/>
  <c r="K22" i="12" s="1"/>
  <c r="O23" i="12"/>
  <c r="Q23" i="12"/>
  <c r="Q22" i="12" s="1"/>
  <c r="V23" i="12"/>
  <c r="V22" i="12" s="1"/>
  <c r="G25" i="12"/>
  <c r="I25" i="12"/>
  <c r="K25" i="12"/>
  <c r="M25" i="12"/>
  <c r="O25" i="12"/>
  <c r="O22" i="12" s="1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AE45" i="12"/>
  <c r="I20" i="1"/>
  <c r="I19" i="1"/>
  <c r="I18" i="1"/>
  <c r="I17" i="1"/>
  <c r="G45" i="1"/>
  <c r="G25" i="1" s="1"/>
  <c r="H45" i="1"/>
  <c r="I44" i="1"/>
  <c r="I42" i="1"/>
  <c r="I39" i="1"/>
  <c r="I45" i="1" s="1"/>
  <c r="J40" i="1" s="1"/>
  <c r="I16" i="1" l="1"/>
  <c r="I21" i="1" s="1"/>
  <c r="I74" i="1"/>
  <c r="J73" i="1" s="1"/>
  <c r="A27" i="1"/>
  <c r="M251" i="13"/>
  <c r="M435" i="13"/>
  <c r="M292" i="13"/>
  <c r="M346" i="13"/>
  <c r="M173" i="13"/>
  <c r="M8" i="13"/>
  <c r="M518" i="13"/>
  <c r="M555" i="13"/>
  <c r="M222" i="13"/>
  <c r="M531" i="13"/>
  <c r="M511" i="13"/>
  <c r="AF592" i="13"/>
  <c r="M586" i="13"/>
  <c r="M582" i="13" s="1"/>
  <c r="M523" i="13"/>
  <c r="M170" i="13"/>
  <c r="M169" i="13" s="1"/>
  <c r="G8" i="13"/>
  <c r="G555" i="13"/>
  <c r="G531" i="13"/>
  <c r="G292" i="13"/>
  <c r="M226" i="13"/>
  <c r="G251" i="13"/>
  <c r="G173" i="13"/>
  <c r="G511" i="13"/>
  <c r="M22" i="12"/>
  <c r="AF45" i="12"/>
  <c r="J39" i="1"/>
  <c r="J45" i="1" s="1"/>
  <c r="J41" i="1"/>
  <c r="J42" i="1"/>
  <c r="J43" i="1"/>
  <c r="J44" i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J58" i="1"/>
  <c r="J69" i="1"/>
  <c r="J66" i="1"/>
  <c r="J63" i="1"/>
  <c r="J68" i="1"/>
  <c r="J56" i="1"/>
  <c r="J61" i="1"/>
  <c r="J62" i="1"/>
  <c r="J64" i="1"/>
  <c r="J72" i="1"/>
  <c r="J60" i="1"/>
  <c r="J54" i="1"/>
  <c r="J71" i="1"/>
  <c r="J65" i="1"/>
  <c r="J59" i="1"/>
  <c r="J67" i="1"/>
  <c r="J52" i="1"/>
  <c r="J55" i="1"/>
  <c r="J57" i="1"/>
  <c r="J53" i="1"/>
  <c r="G28" i="1"/>
  <c r="G27" i="1" s="1"/>
  <c r="G29" i="1" s="1"/>
  <c r="A28" i="1"/>
  <c r="J7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2507C3FE-C624-4567-99EC-044C0A787F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7A6C29D-CD65-4FD4-AD54-BE6DC157498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8B20B212-CEBD-4842-A238-C42DA40394D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87ACC9D-9162-4EC9-B352-C2F5CE25F35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<sst xmlns="http://schemas.openxmlformats.org/spreadsheetml/2006/main" count="2588" uniqueCount="860">
  <si>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</si>
  <si>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</si>
  <si>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</si>
  <si>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</si>
  <si>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</si>
  <si>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</si>
  <si>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</si>
  <si>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</si>
  <si>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</si>
  <si>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</si>
  <si>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</si>
  <si>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</si>
  <si>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</si>
  <si>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</si>
  <si>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</si>
  <si>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</si>
  <si>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</si>
  <si>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</si>
  <si>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</si>
  <si>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</si>
  <si>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</si>
  <si>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</si>
  <si>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</si>
  <si>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</si>
  <si>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</si>
  <si>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</si>
  <si>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</si>
  <si>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</si>
  <si>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</si>
  <si>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</si>
  <si>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</si>
  <si>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</si>
  <si>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</si>
  <si>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</si>
  <si>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</si>
  <si>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</si>
  <si>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</si>
  <si>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</si>
  <si>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</si>
  <si>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</si>
  <si>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</si>
  <si>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</si>
  <si>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</si>
  <si>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544</t>
  </si>
  <si>
    <t>Ulice Pastrnkova - Oprava komunikace</t>
  </si>
  <si>
    <t>Statutární město Brno</t>
  </si>
  <si>
    <t>Dominikánské náměstí 196/1</t>
  </si>
  <si>
    <t>Brno-město</t>
  </si>
  <si>
    <t>60200</t>
  </si>
  <si>
    <t>44992785</t>
  </si>
  <si>
    <t>CZ44992785</t>
  </si>
  <si>
    <t>Brněnské komunikace a.s.</t>
  </si>
  <si>
    <t>63900</t>
  </si>
  <si>
    <t>60733098</t>
  </si>
  <si>
    <t>CZ60733098</t>
  </si>
  <si>
    <t>Stavba</t>
  </si>
  <si>
    <t>Ostatní a vedlejší náklady</t>
  </si>
  <si>
    <t>00.01</t>
  </si>
  <si>
    <t>Vedlejší a ostatní náklady</t>
  </si>
  <si>
    <t>Stavební objekt</t>
  </si>
  <si>
    <t>101.2</t>
  </si>
  <si>
    <t>Komunikace - 2. etapa</t>
  </si>
  <si>
    <t>101.2.01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</si>
  <si>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</si>
  <si>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</si>
  <si>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</si>
  <si>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</si>
  <si>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</si>
  <si>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</si>
  <si>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</si>
  <si>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</si>
  <si>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17</t>
  </si>
  <si>
    <t>Konstrukce ze zemin</t>
  </si>
  <si>
    <t>18</t>
  </si>
  <si>
    <t>Povrchové úpravy terénu</t>
  </si>
  <si>
    <t>2</t>
  </si>
  <si>
    <t>Základy a zvláštní zakládání</t>
  </si>
  <si>
    <t>4</t>
  </si>
  <si>
    <t>Vodorovné konstrukce</t>
  </si>
  <si>
    <t>5</t>
  </si>
  <si>
    <t>Komunikace</t>
  </si>
  <si>
    <t>59</t>
  </si>
  <si>
    <t>Dlažby a předlažby komunikací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</si>
  <si>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</si>
  <si>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</si>
  <si>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</si>
  <si>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</si>
  <si>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</si>
  <si>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</si>
  <si>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</si>
  <si>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</si>
  <si>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</si>
  <si>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</si>
  <si>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961</t>
  </si>
  <si>
    <t>Bourání - beton</t>
  </si>
  <si>
    <t>962</t>
  </si>
  <si>
    <t>Bourání - asfalt</t>
  </si>
  <si>
    <t>97</t>
  </si>
  <si>
    <t>Přesuny suti a vybouraných hmot</t>
  </si>
  <si>
    <t>99</t>
  </si>
  <si>
    <t>Staveništní přesun hmot</t>
  </si>
  <si>
    <t>M23</t>
  </si>
  <si>
    <t>Montáže potrubí</t>
  </si>
  <si>
    <t>M46</t>
  </si>
  <si>
    <t>Zemní práce při montážích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</si>
  <si>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</si>
  <si>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</si>
  <si>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</si>
  <si>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</si>
  <si>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</si>
  <si>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</si>
  <si>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</si>
  <si>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</si>
  <si>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</si>
  <si>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</si>
  <si>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</si>
  <si>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</si>
  <si>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</si>
  <si>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</si>
  <si>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</si>
  <si>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</si>
  <si>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</si>
  <si>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</si>
  <si>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</si>
  <si>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</si>
  <si>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</si>
  <si>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</si>
  <si>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</si>
  <si>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</si>
  <si>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</si>
  <si>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</si>
  <si>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</si>
  <si>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</si>
  <si>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</si>
  <si>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</si>
  <si>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</si>
  <si>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</si>
  <si>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</si>
  <si>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</si>
  <si>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004111010R</t>
  </si>
  <si>
    <t xml:space="preserve">Průzkumné práce </t>
  </si>
  <si>
    <t>Soubor</t>
  </si>
  <si>
    <t>RTS 20/ I</t>
  </si>
  <si>
    <t>Indiv</t>
  </si>
  <si>
    <t>VRN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</si>
  <si>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</si>
  <si>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</si>
  <si>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POP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</si>
  <si>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</si>
  <si>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</si>
  <si>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</si>
  <si>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</si>
  <si>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</si>
  <si>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Vyhotovení protokolu o vytyčení stavby se seznamem souřadnic vytyčených bodů a jejich polohopisnými (S-JTSK) a výškopisnými (Bpv) hodnotami.</t>
  </si>
  <si>
    <t>Náklady na provedení skutečného zaměření stavby v rozsahu nezbytném pro zápis změny do katastru nemovitostí včetně vyhotovení geometrického plánu.</t>
  </si>
  <si>
    <t>005121 R</t>
  </si>
  <si>
    <t>Zařízení staveniště</t>
  </si>
  <si>
    <t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</si>
  <si>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</si>
  <si>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</si>
  <si>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</si>
  <si>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</si>
  <si>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</si>
  <si>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</si>
  <si>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</si>
  <si>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t>
  </si>
  <si>
    <t>005241010R</t>
  </si>
  <si>
    <t xml:space="preserve">Dokumentace skutečného provedení </t>
  </si>
  <si>
    <t>Náklady na zajištění autorského dozoru 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</si>
  <si>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</si>
  <si>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</si>
  <si>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pokud jej zadavatel požaduje v obchodních podmínkách.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</si>
  <si>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</si>
  <si>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</si>
  <si>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</si>
  <si>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00523  R</t>
  </si>
  <si>
    <t>Zkoušky a revize</t>
  </si>
  <si>
    <t>Náklady zhotovitele, související s prováděním zkoušek a revizí, jako např. kamerová zkouška napojení a průtočnosti nových dešťových vpustí, vyčištění tlakosacím vozem a zkoušky nad rámec KZP.</t>
  </si>
  <si>
    <t>00526a</t>
  </si>
  <si>
    <t>Finanční náklady</t>
  </si>
  <si>
    <t xml:space="preserve">m2    </t>
  </si>
  <si>
    <t>Vlastní</t>
  </si>
  <si>
    <t>Náklady zhotovitele, které vznikají v souvislosti se zajištěním údržby vegetačních ploch po dobu dle vyjádření správce společnosti Brněnské komunikace a.s.</t>
  </si>
  <si>
    <t>- údržba zeleně po dokončení díla vč. zalévání, odplevelování a pravidelných pokosů trávníků (minimálně 6x za 1 rok)</t>
  </si>
  <si>
    <t>00526b</t>
  </si>
  <si>
    <t>Náklady zhotovitele, které vznikají v souvislosti se zajištěním záchranného archeologického dohledu.</t>
  </si>
  <si>
    <t>00526c</t>
  </si>
  <si>
    <t>Náklady zhotovitele, které vznikají v souvislosti se zajištěním stavebně-geotechnického dohledu.</t>
  </si>
  <si>
    <t>00526d</t>
  </si>
  <si>
    <t>soubor</t>
  </si>
  <si>
    <t>Náklady zhotovitele, které vznikají v souvislosti se zajištěním pasportizace přilehlých objektů.</t>
  </si>
  <si>
    <t>SUM</t>
  </si>
  <si>
    <t>Geodetické zaměření rohů stavby, stabilizace bodů a sestavení laviček.</t>
  </si>
  <si>
    <t>Veškeré náklady spojené s vybudováním, provozem a odstraněním zařízení staveniště.</t>
  </si>
  <si>
    <t>END</t>
  </si>
  <si>
    <t>Položkový soupis prací a dodávek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</si>
  <si>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</si>
  <si>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</si>
  <si>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</si>
  <si>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</si>
  <si>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</si>
  <si>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</si>
  <si>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</si>
  <si>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</si>
  <si>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30x30 cm : 156,30</t>
  </si>
  <si>
    <t>VV</t>
  </si>
  <si>
    <t>113106231R00</t>
  </si>
  <si>
    <t>Rozebrání vozovek a ploch s jakoukoliv výplní spár _x000D_
 v jakékoliv ploše, ze zámkové dlažky, kladených do lože z kameniva</t>
  </si>
  <si>
    <t>zámková nebo skladebná dl. - chodníky : 540,90</t>
  </si>
  <si>
    <t>zámková nebo skladebná dl. - vjezdy : 64,10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</si>
  <si>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</si>
  <si>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</si>
  <si>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</si>
  <si>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</si>
  <si>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138,0</t>
  </si>
  <si>
    <t>113202111R00</t>
  </si>
  <si>
    <t>Vytrhání obrub z krajníků nebo obrubníků stojatých</t>
  </si>
  <si>
    <t>bet. silniční : 358,0</t>
  </si>
  <si>
    <t>krajníky stojaté : 104,0</t>
  </si>
  <si>
    <t>113204111R00</t>
  </si>
  <si>
    <t>Vytrhání obrub záhonových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</si>
  <si>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</si>
  <si>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</si>
  <si>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</si>
  <si>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</si>
  <si>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</si>
  <si>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>Odkaz na mn. položky pořadí 9 : 56,70400*0,1</t>
  </si>
  <si>
    <t>Odkaz na mn. položky pořadí 10 : 545,59820*0,1</t>
  </si>
  <si>
    <t>Odkaz na mn. položky pořadí 12 : 233,82700*0,1</t>
  </si>
  <si>
    <t>Odkaz na mn. položky pořadí 15 : 50,55000*0,1</t>
  </si>
  <si>
    <t>Odkaz na mn. položky pořadí 17 : 62,85600*0,1</t>
  </si>
  <si>
    <t>Odkaz na mn. položky pořadí 19 : 4,66560*0,1</t>
  </si>
  <si>
    <t>120901121RT3</t>
  </si>
  <si>
    <t>Bourání konstrukcí v odkopávkách a prokopávkách z betonu, prostého, těžkou technikou</t>
  </si>
  <si>
    <t>korytech vodotečí, melioračních kanálech s přemístěním suti na hromady na vzdálenost do 20 m nebo s naložením na dopravní prostředek,</t>
  </si>
  <si>
    <t>beton v místě stáv. vjezdu (odhad) : 0,80*0,15</t>
  </si>
  <si>
    <t>121101101R00</t>
  </si>
  <si>
    <t>Sejmutí ornice s přemístěním na vzdálenost do 50 m</t>
  </si>
  <si>
    <t>nebo lesní půdy, s vodorovným přemístěním na hromady v místě upotřebení nebo na dočasné či trvalé skládky se složením</t>
  </si>
  <si>
    <t>Potřebné množství vybrané ornice se použije na znovuohumusování, odvezena a uložena na meziskládku. Nezapočteno do odvozu a uložení na skládku.</t>
  </si>
  <si>
    <t>tl. 20 cm : 250,60*0,2</t>
  </si>
  <si>
    <t>122102201R00</t>
  </si>
  <si>
    <t>Odkopávky a prokopávky pro silnice v horninách 1 a 2 _x000D_
 do 100 m3</t>
  </si>
  <si>
    <t>s přemístěním výkopku v příčných profilech na vzdálenost do 15 m nebo s naložením na dopravní prostředek.</t>
  </si>
  <si>
    <t>zemina : 56,704</t>
  </si>
  <si>
    <t>122202202R00</t>
  </si>
  <si>
    <t>Odkopávky a prokopávky pro silnice v hornině 3 přes 100 do 1 000 m3</t>
  </si>
  <si>
    <t>drť pod stáv. dlažbou, tl. 4 cm (70% hor. 3) : 30,480*0,7</t>
  </si>
  <si>
    <t>ŠD pod stáv. zpev. plochami (70% hor. 3) : 238,363*0,7</t>
  </si>
  <si>
    <t>Štěrk (MZK) : 199,688*0,7</t>
  </si>
  <si>
    <t>Recyklát po zapravení rýh po kanalizaci a vodovodu : 310,895*0,7</t>
  </si>
  <si>
    <t>122202209R00</t>
  </si>
  <si>
    <t>Odkopávky a prokopávky pro silnice v hornině 3 příplatek za lepivost horniny</t>
  </si>
  <si>
    <t>Odkaz na mn. položky pořadí 10 : 545,59820*0,2</t>
  </si>
  <si>
    <t>122302202R00</t>
  </si>
  <si>
    <t>Odkopávky a prokopávky pro silnice v hornině 4 přes 100 do 1 000 m3</t>
  </si>
  <si>
    <t>Odkaz na mn. položky pořadí 10 : 545,59820*0,42857</t>
  </si>
  <si>
    <t>Začátek provozního součtu</t>
  </si>
  <si>
    <t xml:space="preserve">  30% hor. 4 : 1/7*3</t>
  </si>
  <si>
    <t>Konec provozního součtu</t>
  </si>
  <si>
    <t>122302209R00</t>
  </si>
  <si>
    <t>Odkopávky a prokopávky pro silnice v hornině 4 příplatek za lepivost horniny</t>
  </si>
  <si>
    <t>Odkaz na mn. položky pořadí 12 : 233,82700*0,2</t>
  </si>
  <si>
    <t>122101401R00</t>
  </si>
  <si>
    <t>Vykopávky v zemnících na suchu v horninách 1 a 2_x000D_
 do 100 m3</t>
  </si>
  <si>
    <t>s přehozením výkopku na vzdálenost do 3 m nebo s naložením na dopravní prostředek,</t>
  </si>
  <si>
    <t>Naložení ornice z dočasné skládky.</t>
  </si>
  <si>
    <t>411,40*0,1</t>
  </si>
  <si>
    <t>132301110R00</t>
  </si>
  <si>
    <t>Hloubení rýh šířky do 60 cm do 50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</si>
  <si>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</si>
  <si>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rýha pro trativody : 337,0*(0,4*(0,5+0,25)/2)</t>
  </si>
  <si>
    <t>132301119R00</t>
  </si>
  <si>
    <t xml:space="preserve">Hloubení rýh šířky do 60 cm příplatek za lepivost, v hornině 4,  </t>
  </si>
  <si>
    <t>Odkaz na mn. položky pořadí 15 : 50,55000*0,2</t>
  </si>
  <si>
    <t>133301102R00</t>
  </si>
  <si>
    <t>Hloubení šachet v hornině 4_x000D_
 přes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</si>
  <si>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</si>
  <si>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S naložením na dopravní prostředek, vč. svislého přemístění výkopku.</t>
  </si>
  <si>
    <t>UV ve vozovce a v park (UV 1-10) : 10*(1,2*1,8*(3,72-0,81))</t>
  </si>
  <si>
    <t>133301109R00</t>
  </si>
  <si>
    <t>Hloubení šachet v hornině 4_x000D_
 příplatek za lepivost horniny</t>
  </si>
  <si>
    <t>Odkaz na mn. položky pořadí 17 : 62,85600*0,2</t>
  </si>
  <si>
    <t>133501101R00</t>
  </si>
  <si>
    <t>Hloubení šachet v hornině 6 pro jakýkoliv objem výkopu</t>
  </si>
  <si>
    <t>Odstranění horních dílů šachty do úrovně zemní pláně. Hloubení s případným nutným přemístěním výkopku ve výkopišti, s přehozením výkopku na přilehlém terénu na vzd. do 5 m od hrany šachty nebo s naložením na dopravní prostředek. V položce je kalkulováno i svislé přemístění výkopku.</t>
  </si>
  <si>
    <t>stávající UV - odstranění : 8*(0,6*1,2*0,81)</t>
  </si>
  <si>
    <t>151101201R00</t>
  </si>
  <si>
    <t>Zřízení pažení stěn výkopu bez rozepření, vzepření příložné, hloubky do 4 m</t>
  </si>
  <si>
    <t>UV 1-10 : 10*(2*(1,2+1,8)*(3,72-0,81)-(1,0*(3,22-0,81)))</t>
  </si>
  <si>
    <t>151101211R00</t>
  </si>
  <si>
    <t>Odstranění pažení stěn výkopu příložné, hloubky do 4 m</t>
  </si>
  <si>
    <t>s uložením pažin na vzdálenost do 3 m od okraje výkopu,</t>
  </si>
  <si>
    <t>Odkaz na mn. položky pořadí 20 : 150,50000</t>
  </si>
  <si>
    <t>151101301R00</t>
  </si>
  <si>
    <t>Zřízení rozepření zapažených stěn výkopů při roubení příložném, hloubky do 4 m</t>
  </si>
  <si>
    <t>s potřebným přepažováním,</t>
  </si>
  <si>
    <t>Odkaz na mn. položky pořadí 17 : 62,85600</t>
  </si>
  <si>
    <t>151101311R00</t>
  </si>
  <si>
    <t>Odstranění rozepření stěn výkopů při roubení příložném, hloubky do 4 m</t>
  </si>
  <si>
    <t>s uložením materiálu na vzdálenost do 3 m od okraje výkopu,</t>
  </si>
  <si>
    <t>Odkaz na mn. položky pořadí 22 : 62,85600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</si>
  <si>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</si>
  <si>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</si>
  <si>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</si>
  <si>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Přemístění ornice na dočasnou skládku a zpět na místo upotřebení.</t>
  </si>
  <si>
    <t>Odkaz na mn. položky pořadí 14 : 41,14000</t>
  </si>
  <si>
    <t>162701101R00</t>
  </si>
  <si>
    <t>Vodorovné přemístění výkopku z horniny 1 až 4, na vzdálenost přes 5 000  do 6 000 m</t>
  </si>
  <si>
    <t>Odkaz na mn. položky pořadí 8 : 50,12000</t>
  </si>
  <si>
    <t>Odkaz na mn. položky pořadí 9 : 56,70400</t>
  </si>
  <si>
    <t>Odkaz na mn. položky pořadí 10 : 545,59820</t>
  </si>
  <si>
    <t>Odkaz na mn. položky pořadí 12 : 233,82702</t>
  </si>
  <si>
    <t>Odkaz na mn. položky pořadí 14 : 41,14000*-1</t>
  </si>
  <si>
    <t>Odkaz na mn. položky pořadí 15 : 50,55000</t>
  </si>
  <si>
    <t>162701151R00</t>
  </si>
  <si>
    <t>Vodorovné přemístění výkopku z horniny 5 až 7, na vzdálenost přes 5 000  do 6 000 m</t>
  </si>
  <si>
    <t>Odkaz na mn. položky pořadí 19 : 4,66560</t>
  </si>
  <si>
    <t>171201201R00</t>
  </si>
  <si>
    <t>Uložení sypaniny na dočasnou skládku tak, že na 1 m2 plochy připadá přes 2 m3 výkopku nebo ornice</t>
  </si>
  <si>
    <t>Uložení ornice na dočasnou skládku.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</si>
  <si>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</si>
  <si>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</si>
  <si>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</si>
  <si>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Odkaz na mn. položky pořadí 61 : 2,16000*-1</t>
  </si>
  <si>
    <t>Odkaz na mn. položky pořadí 62 : 2,16000*-1</t>
  </si>
  <si>
    <t>Odkaz na mn. položky pořadí 104 : 10,47600*-1</t>
  </si>
  <si>
    <t>UV 1-10 : -10*(0,6^2*(3,72-0,81))</t>
  </si>
  <si>
    <t xml:space="preserve">  Hloubení-lože pod potrubí (ŠP+bet.)-obetonování-UV : </t>
  </si>
  <si>
    <t>184807111R00</t>
  </si>
  <si>
    <t>Ochrana stromu bedněním zřízení bednění</t>
  </si>
  <si>
    <t>823-1</t>
  </si>
  <si>
    <t>před poškozením stavebním provozem,</t>
  </si>
  <si>
    <t>Včetně řeziva a jeho dopravného. Ochranné zařízení je třeba připevnit bez poškození stromu, nebude se dotýkat kmene stromu a nesmí být osazeno přímo na kořenové náběhy. Výška min. 2,0 m, nebo do výšky spodního kosterního větvení stromu. Mezi bedněním a samotným kmenem bude ochranné polštářování, fošny fixovány např. ocelovým lankem. Provedení dle ČSN 83 9061.</t>
  </si>
  <si>
    <t>počet stromů*(šířka*výška*počet stran) : 20*(0,5*2,0*4)</t>
  </si>
  <si>
    <t>184807112R00</t>
  </si>
  <si>
    <t>Ochrana stromu bedněním odstranění bednění</t>
  </si>
  <si>
    <t>Odkaz na mn. položky pořadí 29 : 80,00000</t>
  </si>
  <si>
    <t>199000002R00</t>
  </si>
  <si>
    <t>Poplatky za skládku horniny 1- 4</t>
  </si>
  <si>
    <t>Odkaz na mn. položky pořadí 25 : 958,51522</t>
  </si>
  <si>
    <t>199000003R00</t>
  </si>
  <si>
    <t>Poplatky za skládku horniny 5 - 7</t>
  </si>
  <si>
    <t>Odkaz na mn. položky pořadí 26 : 4,66560</t>
  </si>
  <si>
    <t>Zlepšení podloží v případě neúnosnosti zemní pláně. Provedení dle PD.</t>
  </si>
  <si>
    <t>sanace podloží (70% hor. tř. 3) : 772,354*0,7</t>
  </si>
  <si>
    <t>Odkaz na mn. položky pořadí 33 : 540,64780*0,2</t>
  </si>
  <si>
    <t>Odkaz na mn. položky pořadí 33 : 540,64781*0,42857</t>
  </si>
  <si>
    <t>Odkaz na mn. položky pořadí 35 : 231,70545*0,2</t>
  </si>
  <si>
    <t>Odkaz na mn. položky pořadí 33 : 540,64780</t>
  </si>
  <si>
    <t>Odkaz na mn. položky pořadí 35 : 231,70543</t>
  </si>
  <si>
    <t>171101111R00</t>
  </si>
  <si>
    <t>Uložení sypaniny do násypů zhutněných z hornin nesoudržných sypkých_x000D_
 s relativní ulehlostí l(d) 0,9 nebo v aktivní zóně</t>
  </si>
  <si>
    <t>s rozprostřením sypaniny ve vrstvách a s hrubým urovnáním,</t>
  </si>
  <si>
    <t>779,250</t>
  </si>
  <si>
    <t>Odkaz na mn. položky pořadí 37 : 772,35323</t>
  </si>
  <si>
    <t>58344209R</t>
  </si>
  <si>
    <t>štěrkodrť frakce 0,0 až 125,0 mm; třída B</t>
  </si>
  <si>
    <t>t</t>
  </si>
  <si>
    <t>SPCM</t>
  </si>
  <si>
    <t>Specifikace</t>
  </si>
  <si>
    <t>POL3_</t>
  </si>
  <si>
    <t>Odkaz na mn. položky pořadí 38 : 779,25000*2,2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</si>
  <si>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</si>
  <si>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</si>
  <si>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60,167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</si>
  <si>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</si>
  <si>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</si>
  <si>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</si>
  <si>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Včetně prvního pokosení, naložení odpadu a odvezení do 20 km, se složením.</t>
  </si>
  <si>
    <t>411,40</t>
  </si>
  <si>
    <t>181101101R00</t>
  </si>
  <si>
    <t>Úprava pláně v zářezech v hornině 1 až 4, bez zhutnění</t>
  </si>
  <si>
    <t>vyrovnáním výškových rozdílů, ploch vodorovných a ploch do sklonu 1 : 5.</t>
  </si>
  <si>
    <t>Odkaz na mn. položky pořadí 42 : 411,40000</t>
  </si>
  <si>
    <t>181101102R00</t>
  </si>
  <si>
    <t>Úprava pláně v zářezech v hornině 1 až 4, se zhutněním</t>
  </si>
  <si>
    <t>Odkaz na mn. položky pořadí 64 : 341,30000</t>
  </si>
  <si>
    <t>Odkaz na mn. položky pořadí 65 : 888,50000</t>
  </si>
  <si>
    <t>Odkaz na mn. položky pořadí 66 : 1419,00000</t>
  </si>
  <si>
    <t>Odkaz na mn. položky pořadí 67 : 315,50000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</si>
  <si>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</si>
  <si>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</si>
  <si>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</si>
  <si>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</si>
  <si>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</si>
  <si>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</si>
  <si>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</si>
  <si>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</si>
  <si>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</si>
  <si>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Včetně dovozu vody do 10 km.</t>
  </si>
  <si>
    <t>185802113R00</t>
  </si>
  <si>
    <t>Hnojení umělým hnojivem naširoko, v rovině nebo na svahu do 1:5</t>
  </si>
  <si>
    <t>POL1_1</t>
  </si>
  <si>
    <t>půdy nebo trávníku s rozprostřením nebo s rozdělením hnojiva,</t>
  </si>
  <si>
    <t>Odkaz na mn. položky pořadí 53 : 12,72165*0,00097087</t>
  </si>
  <si>
    <t xml:space="preserve">  tuna*odečtení ztratného (3 %) : 0,001*0,97087</t>
  </si>
  <si>
    <t>185804215R00</t>
  </si>
  <si>
    <t>Vypletí záhonů v rovině nebo ve svahu do 1:5 trávník po výsevu</t>
  </si>
  <si>
    <t>s případným naložením odpadu na dopravní prostředek, odvozem do 20 km a se složením</t>
  </si>
  <si>
    <t>185804312R00</t>
  </si>
  <si>
    <t xml:space="preserve">Zalití rostlin vodou plocha přes 20 m2,  </t>
  </si>
  <si>
    <t>Zálivka bezprostředně po založení trávníku. Uvažována závlahová dávka 15 l/m2.</t>
  </si>
  <si>
    <t>Odkaz na mn. položky pořadí 42 : 411,40000*0,015</t>
  </si>
  <si>
    <t>185851111R00</t>
  </si>
  <si>
    <t>Dovoz vody pro zálivku rostlin dovoz vody pro zálivku rostlin na vzdálenost do 6000 m</t>
  </si>
  <si>
    <t>Odkaz na mn. položky pořadí 50 : 6,17100</t>
  </si>
  <si>
    <t>00572400R</t>
  </si>
  <si>
    <t>směs travní parková, pro běžnou zátěž</t>
  </si>
  <si>
    <t>kg</t>
  </si>
  <si>
    <t>Spotřeba cca 25 g/m2. Ztratné uvažováno 5 %.</t>
  </si>
  <si>
    <t>Odkaz na mn. položky pořadí 42 : 411,40000*0,02625</t>
  </si>
  <si>
    <t>25191158R</t>
  </si>
  <si>
    <t>hnojivo dusíkaté</t>
  </si>
  <si>
    <t>Kg</t>
  </si>
  <si>
    <t>Spotřeba cca 30 g/m2. Ztratné uvažováno 3 %.</t>
  </si>
  <si>
    <t>Odkaz na mn. položky pořadí 42 : 411,40000*0,0309</t>
  </si>
  <si>
    <t>25234009.AR</t>
  </si>
  <si>
    <t>herbicid totální; účinná látka izopropylaminová sůl glyphosatu; hubení dvouděložných plevelů, jednoděložných plevelů</t>
  </si>
  <si>
    <t>l</t>
  </si>
  <si>
    <t>Spotřeba cca 0,04 l/m2.</t>
  </si>
  <si>
    <t>Odkaz na mn. položky pořadí 42 : 411,40000*0,04</t>
  </si>
  <si>
    <t>59691018.AR</t>
  </si>
  <si>
    <t>zemina stabilizační</t>
  </si>
  <si>
    <t>Odkaz na mn. položky pořadí 41 : 60,16700*2</t>
  </si>
  <si>
    <t>212572111R00</t>
  </si>
  <si>
    <t>Lože pro trativody ze štěrkopísku tříděného</t>
  </si>
  <si>
    <t>800-2</t>
  </si>
  <si>
    <t>Štěrkopísek 0/16. Provedení dle PD.</t>
  </si>
  <si>
    <t>tl. 10 cm, š. 25 cm : 337,0*0,25*0,1</t>
  </si>
  <si>
    <t>212561111RK1</t>
  </si>
  <si>
    <t>Výplň trativodů kamenivem hrubým drceným, frakce 4-16 mm</t>
  </si>
  <si>
    <t>do rýh bez zhutnění s úpravou povrchu výplně,</t>
  </si>
  <si>
    <t>Obsyp trativodu.</t>
  </si>
  <si>
    <t>obsyp trativodu : (0,4*(0,45+0,25)/2-(0,25*0,1+pi*0,05*0,05))*337,0</t>
  </si>
  <si>
    <t xml:space="preserve">  drť : 0,4*(0,45+0,25)/2</t>
  </si>
  <si>
    <t xml:space="preserve">  podsyp : 0,25*0,1</t>
  </si>
  <si>
    <t xml:space="preserve">  trativod : pi*0,05*0,05</t>
  </si>
  <si>
    <t>212971110R00</t>
  </si>
  <si>
    <t xml:space="preserve">Zřízení opláštění odvod. trativodů z geotextilie o sklonu do 2,5,  </t>
  </si>
  <si>
    <t>v rýze nebo v zářezu se stěnami,</t>
  </si>
  <si>
    <t>((0,4+0,45+0,25+0,4)*337,0)</t>
  </si>
  <si>
    <t>28611223.AR</t>
  </si>
  <si>
    <t>trubka plastová drenážní PVC; ohebná; perforovaná po celém obvodu; DN 100,0 mm</t>
  </si>
  <si>
    <t>ztratné 1% : 337,0*1,01</t>
  </si>
  <si>
    <t>67352003R</t>
  </si>
  <si>
    <t>geotextilie PET; funkce drenážní, separační, ochranná, filtrační; plošná hmotnost 250 g/m2</t>
  </si>
  <si>
    <t>Geotextílie pro trativod. Provedení dle TP 97.</t>
  </si>
  <si>
    <t>vč. přesahů cca 30 cm a ztratného 2 % : ((0,4+0,45+0,25+0,4+0,3)*337,0)*1,02</t>
  </si>
  <si>
    <t>451573111R00</t>
  </si>
  <si>
    <t>Lože pod potrubí, stoky a drobné objekty z písku a štěrkopísku  do 65 mm</t>
  </si>
  <si>
    <t>827-1</t>
  </si>
  <si>
    <t>v otevřeném výkopu,</t>
  </si>
  <si>
    <t>UV, tl. 10 cm : 10*(1,2*1,8*0,1)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</si>
  <si>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</si>
  <si>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</si>
  <si>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</si>
  <si>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Podkladní prstenec UV, vč. nákladů na bednění, odbedněné a nátěr bednění proti přilnavosti betonu.</t>
  </si>
  <si>
    <t>Odkaz na mn. položky pořadí 61 : 2,16000</t>
  </si>
  <si>
    <t>564752111R00</t>
  </si>
  <si>
    <t>Podklad nebo kryt z kameniva hrubého s výplň. kam. tloušťka po zhutnění 150 mm</t>
  </si>
  <si>
    <t>kamenivo hrubé drcené vel. 32 - 63 mm s výplňovým kamenivem (vibrovaný štěrk), s rozprostřením, vlhčením a zhutněním</t>
  </si>
  <si>
    <t>Vibrovaný štěrk</t>
  </si>
  <si>
    <t>park : 298,50</t>
  </si>
  <si>
    <t>564831111R00</t>
  </si>
  <si>
    <t>Podklad ze štěrkodrti s rozprostřením a zhutněním frakce 0-63 mm, tloušťka po zhutnění 100 mm</t>
  </si>
  <si>
    <t>chodník zesílený : 341,30</t>
  </si>
  <si>
    <t>564851111R00</t>
  </si>
  <si>
    <t>Podklad ze štěrkodrti s rozprostřením a zhutněním frakce 0-63 mm, tloušťka po zhutnění 150 mm</t>
  </si>
  <si>
    <t>chodníky, vjezd v chodníku, park : 888,50</t>
  </si>
  <si>
    <t>564861111R00</t>
  </si>
  <si>
    <t>Podklad ze štěrkodrti s rozprostřením a zhutněním frakce 0-63 mm, tloušťka po zhutnění 200 mm</t>
  </si>
  <si>
    <t>vozovka, park, vjezd v park : 1419,00</t>
  </si>
  <si>
    <t>564861112R00</t>
  </si>
  <si>
    <t>Podklad ze štěrkodrti s rozprostřením a zhutněním frakce 0-63 mm, tloušťka po zhutnění 210 mm</t>
  </si>
  <si>
    <t>park : 315,50</t>
  </si>
  <si>
    <t>565161211R00</t>
  </si>
  <si>
    <t>Podklad z kameniva obaleného asfaltem ACP 16+ až ACP 22+, v pruhu šířky přes 3 m, třídy 1, tloušťka po zhutnění 80 mm</t>
  </si>
  <si>
    <t>s rozprostřením a zhutněním</t>
  </si>
  <si>
    <t>vozovka : 1026,60</t>
  </si>
  <si>
    <t>napojení : 8,40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</si>
  <si>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</si>
  <si>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</si>
  <si>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</si>
  <si>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Včetně provedení opatření proti vývoji reflexních trhlin do asfaltových vrstev. Provedení dle PD.</t>
  </si>
  <si>
    <t>vjezdy : 78,50</t>
  </si>
  <si>
    <t>567132113R00</t>
  </si>
  <si>
    <t>Podklad z kameniva zpevněného cementem SC C8/10, tloušťka po zhutnění 180 mm</t>
  </si>
  <si>
    <t>vozovka, park : 1342,10</t>
  </si>
  <si>
    <t>567142112R00</t>
  </si>
  <si>
    <t>Podklad z kameniva zpevněného cementem SC C8/10, tloušťka po zhutnění 220 mm</t>
  </si>
  <si>
    <t>573111112R00</t>
  </si>
  <si>
    <t>Postřik živičný infiltrační s posypem kamenivem v množství 1 kg/m2</t>
  </si>
  <si>
    <t>z asfaltu silničního</t>
  </si>
  <si>
    <t>Odkaz na mn. položky pořadí 68 : 1035,00000</t>
  </si>
  <si>
    <t>573231110R00</t>
  </si>
  <si>
    <t>Postřik živičný spojovací bez posypu kamenivem z emulze, v množství od 0,3 do 0,5 kg/m2</t>
  </si>
  <si>
    <t>577142112R00</t>
  </si>
  <si>
    <t>Beton asfaltový s rozprostřením a zhutněním v pruhu šířky přes 3 m, ACO 11+ nebo ACO 16+, tloušťky 50 mm, plochy přes 1000 m2</t>
  </si>
  <si>
    <t>583312004R</t>
  </si>
  <si>
    <t>kamenivo přírodní těžené frakce 0,0 až 4,0 mm; třída B; Jihomoravský kraj</t>
  </si>
  <si>
    <t>Odkaz na mn. položky pořadí 28 : 37,58400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</si>
  <si>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</si>
  <si>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</si>
  <si>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</si>
  <si>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(459,69+5,67)*0,95238</t>
  </si>
  <si>
    <t>596215040R00</t>
  </si>
  <si>
    <t>Kladení zámkové dlažby do drtě tloušťka dlažby 80 mm, tloušťka lože 40 mm</t>
  </si>
  <si>
    <t>(351,75+17,22+386,51+117,08)*0,95238</t>
  </si>
  <si>
    <t>596291111R00</t>
  </si>
  <si>
    <t>Řezání zámkové dlažby tloušťky 60 mm</t>
  </si>
  <si>
    <t>Odkaz na mn. položky pořadí 76 : 443,20000*0,05</t>
  </si>
  <si>
    <t xml:space="preserve">  odhad 5 % z cel. plochy : </t>
  </si>
  <si>
    <t>596291113R00</t>
  </si>
  <si>
    <t>Řezání zámkové dlažby tloušťky 80 mm</t>
  </si>
  <si>
    <t>Odkaz na mn. položky pořadí 77 : 831,00960*0,05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</si>
  <si>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</si>
  <si>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</si>
  <si>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</si>
  <si>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10% spáry/m2, 8 cm hloubka spáry : 298,50*0,1*0,08</t>
  </si>
  <si>
    <t>596921123T00</t>
  </si>
  <si>
    <t>Kladení bet.veget. dlaždic,lože 40 mm,pl.do 500 m2</t>
  </si>
  <si>
    <t>Kalkul</t>
  </si>
  <si>
    <t>280,00+18,50</t>
  </si>
  <si>
    <t>58341005.AR</t>
  </si>
  <si>
    <t>kamenivo přírodní drcené frakce 4,0 až 8,0 mm; třída B</t>
  </si>
  <si>
    <t>Vysypání spár u drenážní dlažby</t>
  </si>
  <si>
    <t>Odkaz na mn. položky pořadí 80 : 2,38800*1,5</t>
  </si>
  <si>
    <t>592452620R</t>
  </si>
  <si>
    <t>dlažba betonová dvouvrstvá; čtverec; šedá; l = 200 mm; š = 200 mm; tl. 80,0 mm</t>
  </si>
  <si>
    <t>chodník - ztratné 5% : 335,00*1,05</t>
  </si>
  <si>
    <t>592452630R</t>
  </si>
  <si>
    <t>dlažba betonová dvouvrstvá; čtverec; šedá; l = 200 mm; š = 200 mm; tl. 60,0 mm</t>
  </si>
  <si>
    <t>chodník - ztratné 5% : 437,80*1,05</t>
  </si>
  <si>
    <t>59245264R</t>
  </si>
  <si>
    <t>dlažba betonová dvouvrstvá; obdélník; dlaždice pro nevidomé; červená; l = 200 mm; š = 100 mm; tl. 80,0 mm</t>
  </si>
  <si>
    <t>ztratné 5% : 16,40*1,05</t>
  </si>
  <si>
    <t>592452655R</t>
  </si>
  <si>
    <t>dlažba betonová dvouvrstvá; obdélník; šedá; l = 200 mm; š = 100 mm; tl. 80,0 mm</t>
  </si>
  <si>
    <t>park podélné - ztratné 5% : 315,50*1,05</t>
  </si>
  <si>
    <t>park ZTP - ztratné 5% : 52,60*1,05</t>
  </si>
  <si>
    <t>2řádek podél park - ztratné 5% : 160,0*0,2*1,05</t>
  </si>
  <si>
    <t>5řádek úžlabí - ztratné 5% : 97,0*0,5*1,05</t>
  </si>
  <si>
    <t>2řádek úžlabí - ztratné 5% : 18,0*0,2*1,05</t>
  </si>
  <si>
    <t>59245266R</t>
  </si>
  <si>
    <t>dlažba betonová dvouvrstvá; obdélník; červená; l = 200 mm; š = 100 mm; tl. 80,0 mm</t>
  </si>
  <si>
    <t>Oddělení parkování příčnými pruhy a kontrastní pás podél parkování dlažbou červené barvy.</t>
  </si>
  <si>
    <t>Vjezdy dlažbou antracitové dlažby.</t>
  </si>
  <si>
    <t>oddělení park ZTP - ztratné 5% : 1,80*1,05</t>
  </si>
  <si>
    <t>kontarastní pás park - ztratné 5% : 41,30*1,05</t>
  </si>
  <si>
    <t>vjezd - ztratné 5% : 68,40*1,05</t>
  </si>
  <si>
    <t>59245267R</t>
  </si>
  <si>
    <t>dlažba betonová dvouvrstvá; obdélník; dlaždice pro nevidomé; červená; l = 200 mm; š = 100 mm; tl. 60,0 mm</t>
  </si>
  <si>
    <t>ztratné 5% : 5,40*1,05</t>
  </si>
  <si>
    <t>59248130R</t>
  </si>
  <si>
    <t>dlažba betonová čtverec; dlaždice zatravňovací; šedá; l = 213 mm; skladebná délka 235 mm; š = 213 mm; tl. 80,0 mm; podíl otevřené plochy 10,0 %</t>
  </si>
  <si>
    <t>kus</t>
  </si>
  <si>
    <t>park - ztratné 5%; 17,6 ks/m2 : 280,00*1,05*17,6</t>
  </si>
  <si>
    <t>59248131R</t>
  </si>
  <si>
    <t>dlažba betonová čtverec; dlaždice zatravňovací; písková, červená, hnědá, černá; l = 213 mm; skladebná délka 235 mm; š = 213 mm; tl. 80,0 mm; podíl otevřené plochy 10,0 %</t>
  </si>
  <si>
    <t>Oddělení parkování příčnými pruhy dlažbou červené barvy.</t>
  </si>
  <si>
    <t>park - ztratné 5%; 17,6 ks/m2 : 18,50*1,05*17,6</t>
  </si>
  <si>
    <t>622490000R0P</t>
  </si>
  <si>
    <t>Ev. oprava vnější omítky nebo zapravení zídky</t>
  </si>
  <si>
    <t>Zapravení přilehlých omítek, zídek - 30 %. Provedení dle PD.</t>
  </si>
  <si>
    <t>délka*výška*30 % (odhad) : 450,0*0,5*0,3</t>
  </si>
  <si>
    <t>831263195R00</t>
  </si>
  <si>
    <t>Montáž potrubí z trub kameninových těsněných pryžovými kroužky příplatky k ceně za zřízení kanalizační přípojky, DN od 100 do 300 mm</t>
  </si>
  <si>
    <t>pro splaškovou kanalizaci v otevřeném výkopu ve sklonu do 20 %,</t>
  </si>
  <si>
    <t>Utěsnění napojení kanalizační přípojky v případě provedení pomocí jádrového vrtu.</t>
  </si>
  <si>
    <t>UV 1-10 : 10</t>
  </si>
  <si>
    <t>837311221R00</t>
  </si>
  <si>
    <t>Montáž kameninových tvarovek těsněných pryžovými kroužky odbočných DN 150 mm</t>
  </si>
  <si>
    <t>na potrubí z trub kameninových pro splaškovou kanalizaci v otevřeném výkopu,</t>
  </si>
  <si>
    <t>Odkaz na mn. položky pořadí 119 : 10,00000</t>
  </si>
  <si>
    <t>837312221R00</t>
  </si>
  <si>
    <t>Montáž kameninových tvarovek těsněných pryžovými kroužky jednoosých DN 150 mm</t>
  </si>
  <si>
    <t>Odkaz na mn. položky pořadí 117 : 20,00000</t>
  </si>
  <si>
    <t>Odkaz na mn. položky pořadí 118 : 10,00000</t>
  </si>
  <si>
    <t>837314111.RT00</t>
  </si>
  <si>
    <t>Navrtávka na stávající stoku - KT DN 150</t>
  </si>
  <si>
    <t>Vlastní CÚ</t>
  </si>
  <si>
    <t>Napojení přípojky na kanal. jádrovým vývrtem, kompletní konstrukce.</t>
  </si>
  <si>
    <t>Odkaz na mn. položky pořadí 92 : 10,00000</t>
  </si>
  <si>
    <t>871228111R00</t>
  </si>
  <si>
    <t>Kladení dren. potrubí do rýhy, tvr. PVC, do 150 mm</t>
  </si>
  <si>
    <t>Odkaz na mn. položky pořadí 59 : 340,36966*0,990099001</t>
  </si>
  <si>
    <t xml:space="preserve">  odečtení ztratného (1 %) : </t>
  </si>
  <si>
    <t>892571111R00</t>
  </si>
  <si>
    <t>Zkoušky těsnosti kanalizačního potrubí zkouška těsnosti kanalizačního potrubí vodou_x000D_
 do DN 200 mm</t>
  </si>
  <si>
    <t>vodou nebo vzduchem,</t>
  </si>
  <si>
    <t>Odkaz na mn. položky pořadí 107 : 32,40000</t>
  </si>
  <si>
    <t>892916111R00</t>
  </si>
  <si>
    <t>Zkoušky těsnosti kanalizačního potrubí utěsnění přípojek při zkoušce kanalizačního potrubí_x000D_
 DN přípojek do 200 mm</t>
  </si>
  <si>
    <t>sada</t>
  </si>
  <si>
    <t>894416121R00</t>
  </si>
  <si>
    <t>Osazení každého dalšího dílu vpustí</t>
  </si>
  <si>
    <t>Včetně:</t>
  </si>
  <si>
    <t>- prostého betonu dna šachtice tloušťky 150 mm s cementovým potěrem tl. 20 mm,</t>
  </si>
  <si>
    <t>- osazení betonových dílců,</t>
  </si>
  <si>
    <t>- nadbetonování prstence pod poklopy.</t>
  </si>
  <si>
    <t>Odkaz na mn. položky pořadí 111 : 10,00000</t>
  </si>
  <si>
    <t>Odkaz na mn. položky pořadí 112 : 10,00000</t>
  </si>
  <si>
    <t>Odkaz na mn. položky pořadí 113 : 11,00000</t>
  </si>
  <si>
    <t>Odkaz na mn. položky pořadí 114 : 12,00000</t>
  </si>
  <si>
    <t>Odkaz na mn. položky pořadí 115 : 10,00000</t>
  </si>
  <si>
    <t>Odkaz na mn. položky pořadí 116 : 10,00000</t>
  </si>
  <si>
    <t>895941311R00</t>
  </si>
  <si>
    <t>Zřízení vpusti kanalizační uliční z betonových dílců_x000D_
 typ UVB - 50</t>
  </si>
  <si>
    <t>včetně zřízení lože ze štěrkopísku,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</si>
  <si>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</si>
  <si>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</si>
  <si>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</si>
  <si>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I snížení.</t>
  </si>
  <si>
    <t>poklop - kanalizace : 2</t>
  </si>
  <si>
    <t>899431111R00</t>
  </si>
  <si>
    <t>Výšková úprava uličního vstupu nebo vpustě do 20 cm zvýšením krytu šoupěte</t>
  </si>
  <si>
    <t>šoupě : 1</t>
  </si>
  <si>
    <t>hydrant : 2</t>
  </si>
  <si>
    <t>899202111R00</t>
  </si>
  <si>
    <t>Osazení mříží litinových o hmotnost jednotlivě přes 50  do 100 kg</t>
  </si>
  <si>
    <t>včetně rámů a košů na bahno,</t>
  </si>
  <si>
    <t>Nebo plastových, vč. osazení košů na bahno.</t>
  </si>
  <si>
    <t>899623141R00</t>
  </si>
  <si>
    <t>Obetonování potrubí nebo zdiva stok betonem prostým třídy C 12/15</t>
  </si>
  <si>
    <t>UV 1-10 : 10*(0,6^2*(3,72-0,81))</t>
  </si>
  <si>
    <t>899643111R00</t>
  </si>
  <si>
    <t>Bednění pro obetonování potrubí v otevřeném příkopu</t>
  </si>
  <si>
    <t>UV 1-10 : 10*((0,6+0,6+0,6)*(3,72-0,81))</t>
  </si>
  <si>
    <t>899202211T00</t>
  </si>
  <si>
    <t>Dmtž mříž litina+rám -100kg</t>
  </si>
  <si>
    <t>Dmtž vč. vyrovnávacího prstence</t>
  </si>
  <si>
    <t>831260014RAC</t>
  </si>
  <si>
    <t>Kanalizace z trub kameninových DN 150, hloubka 2,0 m</t>
  </si>
  <si>
    <t>AP-HSV</t>
  </si>
  <si>
    <t>Agregovaná položka</t>
  </si>
  <si>
    <t>POL2_</t>
  </si>
  <si>
    <t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t>
  </si>
  <si>
    <t>UV 1-10 - kolmý průmět přípojky (odhad) : 32,4</t>
  </si>
  <si>
    <t>831990010RAA</t>
  </si>
  <si>
    <t>Příplatky k cenám trubního vedení za každých dalších 50 cm hloubky rýhy, při šířce rýhy do 1,00 m</t>
  </si>
  <si>
    <t>Prohloubení rýhy kanalizační přípojky</t>
  </si>
  <si>
    <t xml:space="preserve">  o 0,5 m hloubeji : 0,5/0,5</t>
  </si>
  <si>
    <t>28661105R</t>
  </si>
  <si>
    <t>mříž vtoková; plast; rozměr 500x500 mm; únosnost D 400 kN; únosnost 40 000 kg</t>
  </si>
  <si>
    <t>Odkaz na mn. položky pořadí 103 : 10,00000</t>
  </si>
  <si>
    <t>55343920R</t>
  </si>
  <si>
    <t>koš kalový; pozink; kruhový; d = 385 mm; h = 600 mm</t>
  </si>
  <si>
    <t>Odkaz na mn. položky pořadí 109 : 10,00000</t>
  </si>
  <si>
    <t>592238740R</t>
  </si>
  <si>
    <t>horní díl vpusti dešťové; pro čtvercový poklop; DN 500 mm; síla stěny 65 mm; h = 190 mm; beton; C 40/50; XA1</t>
  </si>
  <si>
    <t>592238741T</t>
  </si>
  <si>
    <t>TBV-Q 50/10/5 skruž dešťové vpusti DN 500, Kruhový prstenec uliční vpusti TBV 500-100</t>
  </si>
  <si>
    <t>Včetně dodávky</t>
  </si>
  <si>
    <t>592238744T</t>
  </si>
  <si>
    <t>TBV-Q 50/22,5/5 skruž dešťové vpusti DN 500, Průběžný dílec uliční vpusti TBV 500-225</t>
  </si>
  <si>
    <t>592238746T</t>
  </si>
  <si>
    <t>TBV-Q 50/65/5 skruž dešťové vpusti DN 500, Průběžný dílec uliční vpusti TBV 500-650</t>
  </si>
  <si>
    <t>592238747T</t>
  </si>
  <si>
    <t>TBV-Q 50/71/5 skruž dešťové vpusti DN 500Průběžný dílec uliční vpusti s odtokem TBV 500-710 K</t>
  </si>
  <si>
    <t>592238748T</t>
  </si>
  <si>
    <t>TBV-Q 50/71/5 skruž dešťové vpusti DN 500, Spodní dílec uliční vpusti bez odtoku TBV 500-710 PK-1</t>
  </si>
  <si>
    <t>597109450R</t>
  </si>
  <si>
    <t>oblouk kameninový 30,0 °; DN 150,0 mm; spoj F; FN 34 kN/m</t>
  </si>
  <si>
    <t>59710956R</t>
  </si>
  <si>
    <t>oblouk kameninový 90,0 °; DN 150,0 mm; spoj F; FN 34 kN/m</t>
  </si>
  <si>
    <t>59711538R</t>
  </si>
  <si>
    <t>odbočka kameninová hrdlová šikmá; 45,0 °; DN 150,0 mm; DN2 100 mm; spoj F/F; FN 34 kN/m; FN2 34 kN/m</t>
  </si>
  <si>
    <t>Napojení trativod/přípojka</t>
  </si>
  <si>
    <t>911231111R00</t>
  </si>
  <si>
    <t>se dvěma madly</t>
  </si>
  <si>
    <t>Kotvení dle technologie výrobce.</t>
  </si>
  <si>
    <t>Odkaz na mn. položky pořadí 140 : 34,00000</t>
  </si>
  <si>
    <t>914001121R00</t>
  </si>
  <si>
    <t xml:space="preserve">Osazení a montáž svislých dopravních značek sloupek, do betonového základu a AL patky,  </t>
  </si>
  <si>
    <t>Odkaz na mn. položky pořadí 138 : 1,00000</t>
  </si>
  <si>
    <t>Odkaz na mn. položky pořadí 139 : 3,00000</t>
  </si>
  <si>
    <t>914001125R00</t>
  </si>
  <si>
    <t xml:space="preserve">Osazení a montáž svislých dopravních značek značka, na sloupek,sloup, konzolu nebo objekt,  </t>
  </si>
  <si>
    <t>915712111R00</t>
  </si>
  <si>
    <t>Vodorovné značení krytů stříkané barvou, vodicích proužků šířky 250 mm</t>
  </si>
  <si>
    <t>Včetně odstranění bláta, prachu, nebo hlinitého nánosu z povrchu podkladu.</t>
  </si>
  <si>
    <t>V 7b (0,25) (bez mezer) : 5,0</t>
  </si>
  <si>
    <t>915712121R00</t>
  </si>
  <si>
    <t>Vodorovné značení krytů plastem nehlučné, dělicích čar šířky 250 mm</t>
  </si>
  <si>
    <t>Odkaz na mn. položky pořadí 123 : 5,00000</t>
  </si>
  <si>
    <t>915721111R00</t>
  </si>
  <si>
    <t>Vodorovné značení krytů stříkané barvou, stopčar, zeber, stínů, šipek, nápisů, přechodů apod.</t>
  </si>
  <si>
    <t>"vozíčkář" : 4*1,00</t>
  </si>
  <si>
    <t>915719211R00</t>
  </si>
  <si>
    <t>Vodorovné značení krytů příplatek k ceně_x000D_
 za reflexní úpravu vodících proužků šířky 250 mm</t>
  </si>
  <si>
    <t>915791111R00</t>
  </si>
  <si>
    <t>Předznačení pro vodorovné značení pro dělící čáry, vodící proužky</t>
  </si>
  <si>
    <t>stříkané barvou nebo prováděné z nátěrových hmot</t>
  </si>
  <si>
    <t>V 7b (0,25) (vč. mezer) : 5,0*2</t>
  </si>
  <si>
    <t>915791112R00</t>
  </si>
  <si>
    <t xml:space="preserve">Předznačení pro vodorovné značení pro stopčáry, zebry,stíny, šipky, nápisy, přechody </t>
  </si>
  <si>
    <t>916261111RT1</t>
  </si>
  <si>
    <t>Osazení silniční obruby z dlažebních kostek včetně dodávky dlažebních kostek_x000D_
 z kostek drobných 120 mm, s boční opěrou z betonu prostého, do lože z betonu prostého C 12/15</t>
  </si>
  <si>
    <t>v jedné řadě, se zřízením lože tl. 5 až 10 cm, s vyplněním a zatřením spár cementovou maltou</t>
  </si>
  <si>
    <t>rozhraní kolem stromů : 55,0</t>
  </si>
  <si>
    <t>917872111T00</t>
  </si>
  <si>
    <t>Osazení stojat. obrub.bet. s opěrou,lože z C 20/25</t>
  </si>
  <si>
    <t>Bet. lože C 20/25, XF3. Provedení dle PD.</t>
  </si>
  <si>
    <t>(218,2+510,1+135,3+6,1+5,1+14,1)*0,9901</t>
  </si>
  <si>
    <t xml:space="preserve">  odečtení ztratného (1 %) : 100/101</t>
  </si>
  <si>
    <t>917932131R00</t>
  </si>
  <si>
    <t>Osazení silniční přídlažby  z betonových dlaždic o rozměru 500x250 mm,  , lože z betonu C20/25, bez dodávky přídlažby</t>
  </si>
  <si>
    <t>Osazení přídlažby z bet. dl. 20x10x8 cm.</t>
  </si>
  <si>
    <t>2 řady podél park : 160,0*2</t>
  </si>
  <si>
    <t>5 řad úžlabí : 97,0*5</t>
  </si>
  <si>
    <t>2 řady úžlabí : 18,0*2</t>
  </si>
  <si>
    <t>919731123R00</t>
  </si>
  <si>
    <t>Zarovnání styčné plochy podkladu nebo krytu živičné, tloušťky přes 100 do 200 mm</t>
  </si>
  <si>
    <t>podél vybourané části komunikace nebo zpevněné plochy</t>
  </si>
  <si>
    <t>Odkaz na mn. položky pořadí 134 : 37,00000</t>
  </si>
  <si>
    <t>919735111R00</t>
  </si>
  <si>
    <t>Řezání stávajících krytů nebo podkladů živičných, hloubky do  50 mm</t>
  </si>
  <si>
    <t>včetně spotřeby vody</t>
  </si>
  <si>
    <t xml:space="preserve">  pro zalití asf. zálivkou : </t>
  </si>
  <si>
    <t>919735114R00</t>
  </si>
  <si>
    <t>Řezání stávajících krytů nebo podkladů živičných, hloubky přes 150 do 200 mm</t>
  </si>
  <si>
    <t>stávající asf. : 37,0</t>
  </si>
  <si>
    <t>919141110T00</t>
  </si>
  <si>
    <t>Zalití spáry asfalt. modifikovanou zálivkou za horka</t>
  </si>
  <si>
    <t>Vyfrézovaná drážka bude vyčištěna a ihned zalita trvale pružnou modifikovanou zálivkovou hmotou za horka a utěsněna. Úprava styčné spáry bude provedena v souladu s VL 2 212.05 – Detail těsnící zálivky a TP 115 – Opravy trhlin na vozovkách s asfaltovým krytem.</t>
  </si>
  <si>
    <t>Odkaz na mn. položky pořadí 133 : 37,00000</t>
  </si>
  <si>
    <t>40445050.AR</t>
  </si>
  <si>
    <t>značka dopravní silniční svislá; informativní provozní IP11-IP13; tvar obdélník svislý; 500x700 mm; štít z pozink.plechu s dvoj.ohybem,retroref.folie I.tř.; záruka 7 let</t>
  </si>
  <si>
    <t>IP 12 : 2</t>
  </si>
  <si>
    <t>40445159.AT</t>
  </si>
  <si>
    <t>Značka dopr dodat E 13 500/150 fól 1, EG 7 letá</t>
  </si>
  <si>
    <t>404459503R</t>
  </si>
  <si>
    <t>příslušenství k dopr.značení sloupek Fe 60 pozinkovaný, délka 3000 mm</t>
  </si>
  <si>
    <t>404459504R</t>
  </si>
  <si>
    <t>příslušenství k dopr.značení sloupek Fe 60 pozinkovaný, délka 3500 mm</t>
  </si>
  <si>
    <t>55395100.ART</t>
  </si>
  <si>
    <t>Silniční (dopravně-bezpečnostní) zábradlí, typu HICON; žárový zinek, s vodicí funkcí pro nevidomé a slabozraké, vč. příslušenství</t>
  </si>
  <si>
    <t>Provedení dle PD.</t>
  </si>
  <si>
    <t>59217421R</t>
  </si>
  <si>
    <t>obrubník chodníkový materiál beton; l = 1000,0 mm; š = 100,0 mm; h = 250,0 mm; barva šedá</t>
  </si>
  <si>
    <t>ztratné 1% : 216*1,01</t>
  </si>
  <si>
    <t>59217488R</t>
  </si>
  <si>
    <t>obrubník silniční materiál beton; l = 1000,0 mm; š = 150,0 mm; h = 250,0 mm; barva šedá</t>
  </si>
  <si>
    <t>ztratné 1% : 505*1,01</t>
  </si>
  <si>
    <t>59217490R</t>
  </si>
  <si>
    <t>obrubník silniční nájezdový; materiál beton; l = 1000,0 mm; š = 150,0 mm; h = 150,0 mm; barva šedá</t>
  </si>
  <si>
    <t>ztratné 1% : 134*1,01</t>
  </si>
  <si>
    <t>59217491R</t>
  </si>
  <si>
    <t>obrubník silniční přechodový pravý; materiál beton; l = 1000,0 mm; š = 150,0 mm; výškový rozsah h = 150 až 250 mm; barva šedá</t>
  </si>
  <si>
    <t>ztratné 1% : 6*1,01</t>
  </si>
  <si>
    <t>59217492R</t>
  </si>
  <si>
    <t>obrubník silniční přechodový levý; materiál beton; l = 1000,0 mm; š = 150,0 mm; výškový rozsah h = 150 až 250 mm; barva šedá</t>
  </si>
  <si>
    <t>ztratné 1% : 5*1,01</t>
  </si>
  <si>
    <t>59217495R</t>
  </si>
  <si>
    <t>obrubník silniční oblouk vnější; r 1 000 mm; materiál beton; l = 1000,0 mm; š = 150,0 mm; h = 250,0 mm; barva šedá</t>
  </si>
  <si>
    <t>ztratné 1% : 14*1,01</t>
  </si>
  <si>
    <t>936451111R00</t>
  </si>
  <si>
    <t>Výplň cementopopílkovou suspenzí  dutin 1,0 MPa</t>
  </si>
  <si>
    <t>Výplň šachty suspenzí, případně zásyp vhodným kamenivem se zhutněním (Edef=45 Mpa) po úroveň zemní pláně.</t>
  </si>
  <si>
    <t>stávající UV (odhad) : 8*(0,5^2*(3,5-0,81))</t>
  </si>
  <si>
    <t>936452112R00</t>
  </si>
  <si>
    <t>Výplň cementopopílkovou suspenzí  potrubí 1,0 MPa, DN 150</t>
  </si>
  <si>
    <t xml:space="preserve">m     </t>
  </si>
  <si>
    <t>Výplň potrubí stávajících přípojek pro zamezení odtoku.</t>
  </si>
  <si>
    <t>stávající přípojky (odhad) : 40,0</t>
  </si>
  <si>
    <t>966006132R00</t>
  </si>
  <si>
    <t>Odstranění značek pro staničení nebo dopravních značek dopravních nebo orientačních _x000D_
 s betonovými patkami</t>
  </si>
  <si>
    <t>s uložením hmot na skládku na vzdálenost do 3 m nebo s naložením na dopravní prostředek, se zásypem jam a jeho zhutněním</t>
  </si>
  <si>
    <t>966006211R00</t>
  </si>
  <si>
    <t>Odstranění svislých dopr. značek včetně demontáže ze sloupů nebo konzolí</t>
  </si>
  <si>
    <t>s odklizením materiálu na skládku na vzdálenost do 20 m nebo s naložením na dopravní prostředek</t>
  </si>
  <si>
    <t>966005111H01</t>
  </si>
  <si>
    <t>Dmtž zábradlí</t>
  </si>
  <si>
    <t>Odstranění zábradlí s naložením na dopravní prostředek. Odvezení, uložení a poplatek na nejbližší řízené skládce.</t>
  </si>
  <si>
    <t>odstranění dvou zábradlí : 13,5+20,5</t>
  </si>
  <si>
    <t>966005111H02</t>
  </si>
  <si>
    <t>Obnovení stávajícího zábradlí, doplnení o zarážku</t>
  </si>
  <si>
    <t>Doplnění o slepeckou zarážku. Včetně nového nátěru venkovního zábradlí. Provedení dle PD.</t>
  </si>
  <si>
    <t>84,0</t>
  </si>
  <si>
    <t>966124112T01</t>
  </si>
  <si>
    <t>Dmtž+Mtž stávajícího odpadkového koše vč. zemních prací</t>
  </si>
  <si>
    <t>Odpadkový koš odvezen a uložen na meziskládku a dovezen zpět na místo upotřebení. Nezapočteno do odvozu a uložení na skládku.</t>
  </si>
  <si>
    <t>113109313R00</t>
  </si>
  <si>
    <t>Odstranění podkladů nebo krytů z betonu prostého, v ploše jednotlivě do 50 m2, tloušťka vrstvy 130 mm</t>
  </si>
  <si>
    <t>Rozebrání betonové dlažby uložené do betonového lože s naložením na dopravní prostředek. Bourání dlažební kostky včetně lože.</t>
  </si>
  <si>
    <t>Betonová dlažba tl. 8 cm, lože tl. 5 cm</t>
  </si>
  <si>
    <t>přídlažba 20x10 - 1řádek : 165,0*0,1</t>
  </si>
  <si>
    <t>přídlažba 20x10 - 2řádek : 20,0*0,2</t>
  </si>
  <si>
    <t>113109415R00</t>
  </si>
  <si>
    <t>Odstranění podkladů nebo krytů z betonu prostého, v ploše jednotlivě nad 50 m2, tloušťka vrstvy 150 mm</t>
  </si>
  <si>
    <t>Rozebrání drobné žulové dlažební kostky uložené do betonového lože s naložením na dopravní prostředek. Bourání dlažební kostky včetně lože.</t>
  </si>
  <si>
    <t>Dlažební kostka tl. 10 cm, lože tl. 5 cm</t>
  </si>
  <si>
    <t>drobná kostka - pojížděná plocha, sjezd : 2,30</t>
  </si>
  <si>
    <t>113111220R00</t>
  </si>
  <si>
    <t>Odstranění podkladů nebo krytů z kameniva zpevněného cementem, v ploše jednotlivě nad 50 m2, tloušťka vrstvy 200 mm</t>
  </si>
  <si>
    <t>SC (odhad) pod plochou vozovky : 834,60</t>
  </si>
  <si>
    <t>SC (odhad) pod plochou vjezdů : 64,80</t>
  </si>
  <si>
    <t>SC (odhad) pod plochou napojení vozovky : 8,40</t>
  </si>
  <si>
    <t>113111225R00</t>
  </si>
  <si>
    <t>Odstranění podkladů nebo krytů z kameniva zpevněného cementem, v ploše jednotlivě nad 50 m2, tloušťka vrstvy 250 mm</t>
  </si>
  <si>
    <t>SC (odhad) pod plochou z dr. kostek : 2,60</t>
  </si>
  <si>
    <t>979990021R00</t>
  </si>
  <si>
    <t>Poplatek za skládku suti - směs betonu a cihel vč. odvozu na skládku a uložení</t>
  </si>
  <si>
    <t>Uložení a poplatek na nejbližší řízené skládce.</t>
  </si>
  <si>
    <t>113108415R00</t>
  </si>
  <si>
    <t>Odstranění podkladů nebo krytů živičných, v ploše jednotlivě nad 50 m2, tloušťka vrstvy 150 mm</t>
  </si>
  <si>
    <t>ACO+ACP - vozovka : 834,60</t>
  </si>
  <si>
    <t>ACO + ACP - napojení vozovky : 8,40</t>
  </si>
  <si>
    <t>979990022R00</t>
  </si>
  <si>
    <t>Poplatek za skládku - živice (k recyklaci) vč. odvozu na skládku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</si>
  <si>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</si>
  <si>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</si>
  <si>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</si>
  <si>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Odkaz na mn. položky pořadí 3 : 138,00000</t>
  </si>
  <si>
    <t>Odkaz na mn. položky pořadí 4 : 462,00000</t>
  </si>
  <si>
    <t>Odkaz na mn. položky pořadí 5 : 10,00000</t>
  </si>
  <si>
    <t>979054441R00</t>
  </si>
  <si>
    <t xml:space="preserve">Očištění vybouraných obrubníků, dlaždic dlaždic, desek nebo tvarovek s původním vyplněním spár kamenivem těženým </t>
  </si>
  <si>
    <t>Odkaz na mn. položky pořadí 1 : 156,30000</t>
  </si>
  <si>
    <t>Odkaz na mn. položky pořadí 2 : 605,00000</t>
  </si>
  <si>
    <t>979071122R00</t>
  </si>
  <si>
    <t>Očištění vybouraných dlažebních kostek drobných, s původním vyplněním spár živicí nebo cementovou maltou</t>
  </si>
  <si>
    <t>od spojovacího materiálu, s uložením očištěných kostek na skládku, s odklizením odpadových hmot na hromady a s odklizením vybouraných kostek na vzdálenost do 3 m</t>
  </si>
  <si>
    <t>Odkaz na mn. položky pořadí 155 : 2,30000</t>
  </si>
  <si>
    <t>998225311R00</t>
  </si>
  <si>
    <t>Přesun hmot pro opravy a údržbu komunikací jakékoliv délky objektu</t>
  </si>
  <si>
    <t>a letišť s krytem živičným nebo betonovým</t>
  </si>
  <si>
    <t>0,959+120,363+76,709+9,484+2248,040+386,890+1,148+55,008+251,279+10,985</t>
  </si>
  <si>
    <t>sanace : 1714,350</t>
  </si>
  <si>
    <t>230210010RAT</t>
  </si>
  <si>
    <t>Uložení chráničky ve výkopu, vč. zemních prací a odvozu</t>
  </si>
  <si>
    <t>Hloubení rýhy 60 x 50 cm v hornině 3. Svislé přemístění výkopku. Zřízení kabelového lože a obsyp potrubí z kopaného písku (0,10 m3/m), dodání kopaného písku, přísun písku do rýhy, pokrytí dna rýhy souvislou urovnanou vrstvou písku tloušťky 5-10 cm pod kabelem. Dodávka a uložení chráničky ve výkopu - KOPODUR 110 půlená + rezerva KOPOFLEX 110 vč. protahovacího lanka a zátek. Zakrytí kabelu ochrannou, nebo výstražnou fólií z PVC s rozvinutím a uložením, vč. dodávky fólie. Zásyp nezapažené rýhy sypaninou se zhutněním. Naložení přebytku po zásypu (0,10 m3/m rýhy) na dopravní prostředek. Odvoz do 15 km a uložení na skládku.</t>
  </si>
  <si>
    <t>cetin : 36,6</t>
  </si>
  <si>
    <t>e.on NN : 23,5</t>
  </si>
  <si>
    <t>460490012RT1</t>
  </si>
  <si>
    <t>Fólie výstražná z PVC, šířka 33 cm, fólie PVC šířka 33 cm</t>
  </si>
  <si>
    <t>Obalení plynárenského zařízení a plynovodní přípojky výstražnou fólií z PVC žluté barvy.</t>
  </si>
  <si>
    <t>odhad : 396,8</t>
  </si>
  <si>
    <t>979082213R00</t>
  </si>
  <si>
    <t>Vodorovná doprava suti po suchu bez naložení, ale se složením a hrubým urovnáním na vzdálenost do 1 km</t>
  </si>
  <si>
    <t>Vodorovná doprava suti a vybouraných hmot s vyložením.</t>
  </si>
  <si>
    <t>314,044+0,176</t>
  </si>
  <si>
    <t>979082219R00</t>
  </si>
  <si>
    <t>Vodorovná doprava suti po suchu příplatek k ceně za každý další i započatý 1 km přes 1 km</t>
  </si>
  <si>
    <t>celkem 6 km : 5*314,220</t>
  </si>
  <si>
    <t>979990101T00</t>
  </si>
  <si>
    <t>Poplatek za skládku suti</t>
  </si>
  <si>
    <t>Uložení vytěženého materiálu na skládce BKOM a.s. předepsaným způsobem, nebo uložení a poplatek na nejbližší řízené skládce.</t>
  </si>
  <si>
    <t>Odkaz na mn. položky pořadí 167 : 314,22000</t>
  </si>
  <si>
    <t>JKSO:</t>
  </si>
  <si>
    <t>822.27</t>
  </si>
  <si>
    <t>komunikace místní III. třídy</t>
  </si>
  <si>
    <t>JKSO</t>
  </si>
  <si>
    <t xml:space="preserve"> m2</t>
  </si>
  <si>
    <t>kryt (materiál konstrukce krytu) z kameniva obalovaného živicí</t>
  </si>
  <si>
    <t>JKSOChar</t>
  </si>
  <si>
    <t>rekonstrukce a modernizace objektu s opravou</t>
  </si>
  <si>
    <t>JKSOAkce</t>
  </si>
  <si>
    <t>Včetně provedení odvodňovacího žebra. Žebra budou umístěny v nejnižším místě. Provedení dle PD.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</si>
</sst>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lRF+qX92BWBbYsD0W6lhUSBELdOaEmta8jCferGgV/pIrL7iGHzPN29m7Cxf9MQXeJPe5GCUu3nYfk04nVwtIg==" saltValue="HXrS7pTchehpuo4mRAowY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2" t="s">
        <v>22</v>
      </c>
      <c r="C2" s="73"/>
      <c r="D2" s="74" t="s">
        <v>43</v>
      </c>
      <c r="E2" s="237" t="s">
        <v>44</v>
      </c>
      <c r="F2" s="238"/>
      <c r="G2" s="238"/>
      <c r="H2" s="238"/>
      <c r="I2" s="238"/>
      <c r="J2" s="239"/>
      <c r="O2" s="1"/>
    </row>
    <row r="3" spans="1:15" ht="27" hidden="1" customHeight="1" x14ac:dyDescent="0.2">
      <c r="A3" s="2"/>
      <c r="B3" s="75"/>
      <c r="C3" s="73"/>
      <c r="D3" s="76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77"/>
      <c r="C4" s="78"/>
      <c r="D4" s="79"/>
      <c r="E4" s="221"/>
      <c r="F4" s="221"/>
      <c r="G4" s="221"/>
      <c r="H4" s="221"/>
      <c r="I4" s="221"/>
      <c r="J4" s="222"/>
    </row>
    <row r="5" spans="1:15" ht="24" customHeight="1" x14ac:dyDescent="0.2">
      <c r="A5" s="2"/>
      <c r="B5" s="30" t="s">
        <v>42</v>
      </c>
      <c r="D5" s="225" t="s">
        <v>45</v>
      </c>
      <c r="E5" s="226"/>
      <c r="F5" s="226"/>
      <c r="G5" s="226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7" t="s">
        <v>46</v>
      </c>
      <c r="E6" s="228"/>
      <c r="F6" s="228"/>
      <c r="G6" s="228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29" t="s">
        <v>47</v>
      </c>
      <c r="F7" s="230"/>
      <c r="G7" s="230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53</v>
      </c>
      <c r="J8" s="8"/>
    </row>
    <row r="9" spans="1:15" ht="15.75" hidden="1" customHeight="1" x14ac:dyDescent="0.2">
      <c r="A9" s="2"/>
      <c r="B9" s="2"/>
      <c r="D9" s="82"/>
      <c r="H9" s="18" t="s">
        <v>34</v>
      </c>
      <c r="I9" s="81" t="s">
        <v>54</v>
      </c>
      <c r="J9" s="8"/>
    </row>
    <row r="10" spans="1:15" ht="15.75" hidden="1" customHeight="1" x14ac:dyDescent="0.2">
      <c r="A10" s="2"/>
      <c r="B10" s="34"/>
      <c r="C10" s="53"/>
      <c r="D10" s="80" t="s">
        <v>52</v>
      </c>
      <c r="E10" s="83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4"/>
      <c r="E11" s="244"/>
      <c r="F11" s="244"/>
      <c r="G11" s="244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0"/>
      <c r="E12" s="220"/>
      <c r="F12" s="220"/>
      <c r="G12" s="220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3"/>
      <c r="F13" s="224"/>
      <c r="G13" s="224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SUMIF(F52:F73,A16,I52:I73)+SUMIF(F52:F73,"PSU",I52:I73)</f>
        <v>0</v>
      </c>
      <c r="J16" s="211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SUMIF(F52:F73,A17,I52:I73)</f>
        <v>0</v>
      </c>
      <c r="J17" s="211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SUMIF(F52:F73,A18,I52:I73)</f>
        <v>0</v>
      </c>
      <c r="J18" s="211"/>
    </row>
    <row r="19" spans="1:10" ht="23.25" customHeight="1" x14ac:dyDescent="0.2">
      <c r="A19" s="142" t="s">
        <v>107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SUMIF(F52:F73,A19,I52:I73)</f>
        <v>0</v>
      </c>
      <c r="J19" s="211"/>
    </row>
    <row r="20" spans="1:10" ht="23.25" customHeight="1" x14ac:dyDescent="0.2">
      <c r="A20" s="142" t="s">
        <v>108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SUMIF(F52:F73,A20,I52:I73)</f>
        <v>0</v>
      </c>
      <c r="J20" s="211"/>
    </row>
    <row r="21" spans="1:10" ht="23.25" customHeight="1" x14ac:dyDescent="0.2">
      <c r="A21" s="2"/>
      <c r="B21" s="47" t="s">
        <v>29</v>
      </c>
      <c r="C21" s="60"/>
      <c r="D21" s="61"/>
      <c r="E21" s="212"/>
      <c r="F21" s="247"/>
      <c r="G21" s="212"/>
      <c r="H21" s="247"/>
      <c r="I21" s="212">
        <f>SUM(I16:J20)</f>
        <v>0</v>
      </c>
      <c r="J21" s="21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5">
        <f>I23*E23/100</f>
        <v>0</v>
      </c>
      <c r="H24" s="206"/>
      <c r="I24" s="206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4">
        <f>I25*E25/100</f>
        <v>0</v>
      </c>
      <c r="H26" s="235"/>
      <c r="I26" s="23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6">
        <f>CenaCelkemBezDPH-(ZakladDPHSni+ZakladDPHZakl)</f>
        <v>0</v>
      </c>
      <c r="H27" s="236"/>
      <c r="I27" s="23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5">
        <f>A27</f>
        <v>0</v>
      </c>
      <c r="H28" s="215"/>
      <c r="I28" s="21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55</v>
      </c>
      <c r="C39" s="200"/>
      <c r="D39" s="200"/>
      <c r="E39" s="200"/>
      <c r="F39" s="100">
        <f>'00 00.01 Naklady'!AE45+'101.2 101.2.01 Pol'!AE592</f>
        <v>0</v>
      </c>
      <c r="G39" s="101">
        <f>'00 00.01 Naklady'!AF45+'101.2 101.2.01 Pol'!AF592</f>
        <v>0</v>
      </c>
      <c r="H39" s="102"/>
      <c r="I39" s="103">
        <f t="shared" ref="I39:I44" si="1">F39+G39+H39</f>
        <v>0</v>
      </c>
      <c r="J39" s="104" t="str">
        <f t="shared" ref="J39:J44" si="2">IF(CenaCelkemVypocet=0,"",I39/CenaCelkemVypocet*100)</f>
        <v/>
      </c>
    </row>
    <row r="40" spans="1:10" ht="25.5" customHeight="1" x14ac:dyDescent="0.2">
      <c r="A40" s="88">
        <v>2</v>
      </c>
      <c r="B40" s="105"/>
      <c r="C40" s="203" t="s">
        <v>56</v>
      </c>
      <c r="D40" s="203"/>
      <c r="E40" s="203"/>
      <c r="F40" s="106">
        <f>'00 00.01 Naklady'!AE45</f>
        <v>0</v>
      </c>
      <c r="G40" s="107">
        <f>'00 00.01 Naklady'!AF45</f>
        <v>0</v>
      </c>
      <c r="H40" s="107"/>
      <c r="I40" s="108">
        <f t="shared" si="1"/>
        <v>0</v>
      </c>
      <c r="J40" s="109" t="str">
        <f t="shared" si="2"/>
        <v/>
      </c>
    </row>
    <row r="41" spans="1:10" ht="25.5" customHeight="1" x14ac:dyDescent="0.2">
      <c r="A41" s="88">
        <v>3</v>
      </c>
      <c r="B41" s="110" t="s">
        <v>57</v>
      </c>
      <c r="C41" s="200" t="s">
        <v>58</v>
      </c>
      <c r="D41" s="200"/>
      <c r="E41" s="200"/>
      <c r="F41" s="111">
        <f>'00 00.01 Naklady'!AE45</f>
        <v>0</v>
      </c>
      <c r="G41" s="102">
        <f>'00 00.01 Naklady'!AF45</f>
        <v>0</v>
      </c>
      <c r="H41" s="102"/>
      <c r="I41" s="103">
        <f t="shared" si="1"/>
        <v>0</v>
      </c>
      <c r="J41" s="104" t="str">
        <f t="shared" si="2"/>
        <v/>
      </c>
    </row>
    <row r="42" spans="1:10" ht="25.5" customHeight="1" x14ac:dyDescent="0.2">
      <c r="A42" s="88">
        <v>2</v>
      </c>
      <c r="B42" s="105"/>
      <c r="C42" s="203" t="s">
        <v>59</v>
      </c>
      <c r="D42" s="203"/>
      <c r="E42" s="203"/>
      <c r="F42" s="106"/>
      <c r="G42" s="107"/>
      <c r="H42" s="107"/>
      <c r="I42" s="108">
        <f t="shared" si="1"/>
        <v>0</v>
      </c>
      <c r="J42" s="109" t="str">
        <f t="shared" si="2"/>
        <v/>
      </c>
    </row>
    <row r="43" spans="1:10" ht="25.5" customHeight="1" x14ac:dyDescent="0.2">
      <c r="A43" s="88">
        <v>2</v>
      </c>
      <c r="B43" s="105" t="s">
        <v>60</v>
      </c>
      <c r="C43" s="203" t="s">
        <v>61</v>
      </c>
      <c r="D43" s="203"/>
      <c r="E43" s="203"/>
      <c r="F43" s="106">
        <f>'101.2 101.2.01 Pol'!AE592</f>
        <v>0</v>
      </c>
      <c r="G43" s="107">
        <f>'101.2 101.2.01 Pol'!AF592</f>
        <v>0</v>
      </c>
      <c r="H43" s="107"/>
      <c r="I43" s="108">
        <f t="shared" si="1"/>
        <v>0</v>
      </c>
      <c r="J43" s="109" t="str">
        <f t="shared" si="2"/>
        <v/>
      </c>
    </row>
    <row r="44" spans="1:10" ht="25.5" customHeight="1" x14ac:dyDescent="0.2">
      <c r="A44" s="88">
        <v>3</v>
      </c>
      <c r="B44" s="110" t="s">
        <v>62</v>
      </c>
      <c r="C44" s="200" t="s">
        <v>61</v>
      </c>
      <c r="D44" s="200"/>
      <c r="E44" s="200"/>
      <c r="F44" s="111">
        <f>'101.2 101.2.01 Pol'!AE592</f>
        <v>0</v>
      </c>
      <c r="G44" s="102">
        <f>'101.2 101.2.01 Pol'!AF592</f>
        <v>0</v>
      </c>
      <c r="H44" s="102"/>
      <c r="I44" s="103">
        <f t="shared" si="1"/>
        <v>0</v>
      </c>
      <c r="J44" s="104" t="str">
        <f t="shared" si="2"/>
        <v/>
      </c>
    </row>
    <row r="45" spans="1:10" ht="25.5" customHeight="1" x14ac:dyDescent="0.2">
      <c r="A45" s="88"/>
      <c r="B45" s="201" t="s">
        <v>63</v>
      </c>
      <c r="C45" s="202"/>
      <c r="D45" s="202"/>
      <c r="E45" s="202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4">
        <f>SUMIF(A39:A44,"=1",I39:I44)</f>
        <v>0</v>
      </c>
      <c r="J45" s="115">
        <f>SUMIF(A39:A44,"=1",J39:J44)</f>
        <v>0</v>
      </c>
    </row>
    <row r="49" spans="1:10" ht="15.75" x14ac:dyDescent="0.25">
      <c r="B49" s="124" t="s">
        <v>65</v>
      </c>
    </row>
    <row r="51" spans="1:10" ht="25.5" customHeight="1" x14ac:dyDescent="0.2">
      <c r="A51" s="126"/>
      <c r="B51" s="129" t="s">
        <v>17</v>
      </c>
      <c r="C51" s="129" t="s">
        <v>5</v>
      </c>
      <c r="D51" s="130"/>
      <c r="E51" s="130"/>
      <c r="F51" s="131" t="s">
        <v>66</v>
      </c>
      <c r="G51" s="131"/>
      <c r="H51" s="131"/>
      <c r="I51" s="131" t="s">
        <v>29</v>
      </c>
      <c r="J51" s="131" t="s">
        <v>0</v>
      </c>
    </row>
    <row r="52" spans="1:10" ht="36.75" customHeight="1" x14ac:dyDescent="0.2">
      <c r="A52" s="127"/>
      <c r="B52" s="132" t="s">
        <v>67</v>
      </c>
      <c r="C52" s="198" t="s">
        <v>68</v>
      </c>
      <c r="D52" s="199"/>
      <c r="E52" s="199"/>
      <c r="F52" s="138" t="s">
        <v>24</v>
      </c>
      <c r="G52" s="139"/>
      <c r="H52" s="139"/>
      <c r="I52" s="139">
        <f>'101.2 101.2.01 Pol'!G8</f>
        <v>0</v>
      </c>
      <c r="J52" s="136" t="str">
        <f>IF(I74=0,"",I52/I74*100)</f>
        <v/>
      </c>
    </row>
    <row r="53" spans="1:10" ht="36.75" customHeight="1" x14ac:dyDescent="0.2">
      <c r="A53" s="127"/>
      <c r="B53" s="132" t="s">
        <v>69</v>
      </c>
      <c r="C53" s="198" t="s">
        <v>70</v>
      </c>
      <c r="D53" s="199"/>
      <c r="E53" s="199"/>
      <c r="F53" s="138" t="s">
        <v>24</v>
      </c>
      <c r="G53" s="139"/>
      <c r="H53" s="139"/>
      <c r="I53" s="139">
        <f>'101.2 101.2.01 Pol'!G134</f>
        <v>0</v>
      </c>
      <c r="J53" s="136" t="str">
        <f>IF(I74=0,"",I53/I74*100)</f>
        <v/>
      </c>
    </row>
    <row r="54" spans="1:10" ht="36.75" customHeight="1" x14ac:dyDescent="0.2">
      <c r="A54" s="127"/>
      <c r="B54" s="132" t="s">
        <v>71</v>
      </c>
      <c r="C54" s="198" t="s">
        <v>72</v>
      </c>
      <c r="D54" s="199"/>
      <c r="E54" s="199"/>
      <c r="F54" s="138" t="s">
        <v>24</v>
      </c>
      <c r="G54" s="139"/>
      <c r="H54" s="139"/>
      <c r="I54" s="139">
        <f>'101.2 101.2.01 Pol'!G169</f>
        <v>0</v>
      </c>
      <c r="J54" s="136" t="str">
        <f>IF(I74=0,"",I54/I74*100)</f>
        <v/>
      </c>
    </row>
    <row r="55" spans="1:10" ht="36.75" customHeight="1" x14ac:dyDescent="0.2">
      <c r="A55" s="127"/>
      <c r="B55" s="132" t="s">
        <v>73</v>
      </c>
      <c r="C55" s="198" t="s">
        <v>74</v>
      </c>
      <c r="D55" s="199"/>
      <c r="E55" s="199"/>
      <c r="F55" s="138" t="s">
        <v>24</v>
      </c>
      <c r="G55" s="139"/>
      <c r="H55" s="139"/>
      <c r="I55" s="139">
        <f>'101.2 101.2.01 Pol'!G173</f>
        <v>0</v>
      </c>
      <c r="J55" s="136" t="str">
        <f>IF(I74=0,"",I55/I74*100)</f>
        <v/>
      </c>
    </row>
    <row r="56" spans="1:10" ht="36.75" customHeight="1" x14ac:dyDescent="0.2">
      <c r="A56" s="127"/>
      <c r="B56" s="132" t="s">
        <v>75</v>
      </c>
      <c r="C56" s="198" t="s">
        <v>76</v>
      </c>
      <c r="D56" s="199"/>
      <c r="E56" s="199"/>
      <c r="F56" s="138" t="s">
        <v>24</v>
      </c>
      <c r="G56" s="139"/>
      <c r="H56" s="139"/>
      <c r="I56" s="139">
        <f>'101.2 101.2.01 Pol'!G222</f>
        <v>0</v>
      </c>
      <c r="J56" s="136" t="str">
        <f>IF(I74=0,"",I56/I74*100)</f>
        <v/>
      </c>
    </row>
    <row r="57" spans="1:10" ht="36.75" customHeight="1" x14ac:dyDescent="0.2">
      <c r="A57" s="127"/>
      <c r="B57" s="132" t="s">
        <v>77</v>
      </c>
      <c r="C57" s="198" t="s">
        <v>78</v>
      </c>
      <c r="D57" s="199"/>
      <c r="E57" s="199"/>
      <c r="F57" s="138" t="s">
        <v>24</v>
      </c>
      <c r="G57" s="139"/>
      <c r="H57" s="139"/>
      <c r="I57" s="139">
        <f>'101.2 101.2.01 Pol'!G243</f>
        <v>0</v>
      </c>
      <c r="J57" s="136" t="str">
        <f>IF(I74=0,"",I57/I74*100)</f>
        <v/>
      </c>
    </row>
    <row r="58" spans="1:10" ht="36.75" customHeight="1" x14ac:dyDescent="0.2">
      <c r="A58" s="127"/>
      <c r="B58" s="132" t="s">
        <v>79</v>
      </c>
      <c r="C58" s="198" t="s">
        <v>80</v>
      </c>
      <c r="D58" s="199"/>
      <c r="E58" s="199"/>
      <c r="F58" s="138" t="s">
        <v>24</v>
      </c>
      <c r="G58" s="139"/>
      <c r="H58" s="139"/>
      <c r="I58" s="139">
        <f>'101.2 101.2.01 Pol'!G251</f>
        <v>0</v>
      </c>
      <c r="J58" s="136" t="str">
        <f>IF(I74=0,"",I58/I74*100)</f>
        <v/>
      </c>
    </row>
    <row r="59" spans="1:10" ht="36.75" customHeight="1" x14ac:dyDescent="0.2">
      <c r="A59" s="127"/>
      <c r="B59" s="132" t="s">
        <v>81</v>
      </c>
      <c r="C59" s="198" t="s">
        <v>82</v>
      </c>
      <c r="D59" s="199"/>
      <c r="E59" s="199"/>
      <c r="F59" s="138" t="s">
        <v>24</v>
      </c>
      <c r="G59" s="139"/>
      <c r="H59" s="139"/>
      <c r="I59" s="139">
        <f>'101.2 101.2.01 Pol'!G292</f>
        <v>0</v>
      </c>
      <c r="J59" s="136" t="str">
        <f>IF(I74=0,"",I59/I74*100)</f>
        <v/>
      </c>
    </row>
    <row r="60" spans="1:10" ht="36.75" customHeight="1" x14ac:dyDescent="0.2">
      <c r="A60" s="127"/>
      <c r="B60" s="132" t="s">
        <v>83</v>
      </c>
      <c r="C60" s="198" t="s">
        <v>84</v>
      </c>
      <c r="D60" s="199"/>
      <c r="E60" s="199"/>
      <c r="F60" s="138" t="s">
        <v>24</v>
      </c>
      <c r="G60" s="139"/>
      <c r="H60" s="139"/>
      <c r="I60" s="139">
        <f>'101.2 101.2.01 Pol'!G342</f>
        <v>0</v>
      </c>
      <c r="J60" s="136" t="str">
        <f>IF(I74=0,"",I60/I74*100)</f>
        <v/>
      </c>
    </row>
    <row r="61" spans="1:10" ht="36.75" customHeight="1" x14ac:dyDescent="0.2">
      <c r="A61" s="127"/>
      <c r="B61" s="132" t="s">
        <v>85</v>
      </c>
      <c r="C61" s="198" t="s">
        <v>86</v>
      </c>
      <c r="D61" s="199"/>
      <c r="E61" s="199"/>
      <c r="F61" s="138" t="s">
        <v>24</v>
      </c>
      <c r="G61" s="139"/>
      <c r="H61" s="139"/>
      <c r="I61" s="139">
        <f>'101.2 101.2.01 Pol'!G346</f>
        <v>0</v>
      </c>
      <c r="J61" s="136" t="str">
        <f>IF(I74=0,"",I61/I74*100)</f>
        <v/>
      </c>
    </row>
    <row r="62" spans="1:10" ht="36.75" customHeight="1" x14ac:dyDescent="0.2">
      <c r="A62" s="127"/>
      <c r="B62" s="132" t="s">
        <v>87</v>
      </c>
      <c r="C62" s="198" t="s">
        <v>88</v>
      </c>
      <c r="D62" s="199"/>
      <c r="E62" s="199"/>
      <c r="F62" s="138" t="s">
        <v>24</v>
      </c>
      <c r="G62" s="139"/>
      <c r="H62" s="139"/>
      <c r="I62" s="139">
        <f>'101.2 101.2.01 Pol'!G435</f>
        <v>0</v>
      </c>
      <c r="J62" s="136" t="str">
        <f>IF(I74=0,"",I62/I74*100)</f>
        <v/>
      </c>
    </row>
    <row r="63" spans="1:10" ht="36.75" customHeight="1" x14ac:dyDescent="0.2">
      <c r="A63" s="127"/>
      <c r="B63" s="132" t="s">
        <v>89</v>
      </c>
      <c r="C63" s="198" t="s">
        <v>90</v>
      </c>
      <c r="D63" s="199"/>
      <c r="E63" s="199"/>
      <c r="F63" s="138" t="s">
        <v>24</v>
      </c>
      <c r="G63" s="139"/>
      <c r="H63" s="139"/>
      <c r="I63" s="139">
        <f>'101.2 101.2.01 Pol'!G511</f>
        <v>0</v>
      </c>
      <c r="J63" s="136" t="str">
        <f>IF(I74=0,"",I63/I74*100)</f>
        <v/>
      </c>
    </row>
    <row r="64" spans="1:10" ht="36.75" customHeight="1" x14ac:dyDescent="0.2">
      <c r="A64" s="127"/>
      <c r="B64" s="132" t="s">
        <v>91</v>
      </c>
      <c r="C64" s="198" t="s">
        <v>92</v>
      </c>
      <c r="D64" s="199"/>
      <c r="E64" s="199"/>
      <c r="F64" s="138" t="s">
        <v>24</v>
      </c>
      <c r="G64" s="139"/>
      <c r="H64" s="139"/>
      <c r="I64" s="139">
        <f>'101.2 101.2.01 Pol'!G518</f>
        <v>0</v>
      </c>
      <c r="J64" s="136" t="str">
        <f>IF(I74=0,"",I64/I74*100)</f>
        <v/>
      </c>
    </row>
    <row r="65" spans="1:10" ht="36.75" customHeight="1" x14ac:dyDescent="0.2">
      <c r="A65" s="127"/>
      <c r="B65" s="132" t="s">
        <v>93</v>
      </c>
      <c r="C65" s="198" t="s">
        <v>94</v>
      </c>
      <c r="D65" s="199"/>
      <c r="E65" s="199"/>
      <c r="F65" s="138" t="s">
        <v>24</v>
      </c>
      <c r="G65" s="139"/>
      <c r="H65" s="139"/>
      <c r="I65" s="139">
        <f>'101.2 101.2.01 Pol'!G531</f>
        <v>0</v>
      </c>
      <c r="J65" s="136" t="str">
        <f>IF(I74=0,"",I65/I74*100)</f>
        <v/>
      </c>
    </row>
    <row r="66" spans="1:10" ht="36.75" customHeight="1" x14ac:dyDescent="0.2">
      <c r="A66" s="127"/>
      <c r="B66" s="132" t="s">
        <v>95</v>
      </c>
      <c r="C66" s="198" t="s">
        <v>96</v>
      </c>
      <c r="D66" s="199"/>
      <c r="E66" s="199"/>
      <c r="F66" s="138" t="s">
        <v>24</v>
      </c>
      <c r="G66" s="139"/>
      <c r="H66" s="139"/>
      <c r="I66" s="139">
        <f>'101.2 101.2.01 Pol'!G549</f>
        <v>0</v>
      </c>
      <c r="J66" s="136" t="str">
        <f>IF(I74=0,"",I66/I74*100)</f>
        <v/>
      </c>
    </row>
    <row r="67" spans="1:10" ht="36.75" customHeight="1" x14ac:dyDescent="0.2">
      <c r="A67" s="127"/>
      <c r="B67" s="132" t="s">
        <v>97</v>
      </c>
      <c r="C67" s="198" t="s">
        <v>98</v>
      </c>
      <c r="D67" s="199"/>
      <c r="E67" s="199"/>
      <c r="F67" s="138" t="s">
        <v>24</v>
      </c>
      <c r="G67" s="139"/>
      <c r="H67" s="139"/>
      <c r="I67" s="139">
        <f>'101.2 101.2.01 Pol'!G555</f>
        <v>0</v>
      </c>
      <c r="J67" s="136" t="str">
        <f>IF(I74=0,"",I67/I74*100)</f>
        <v/>
      </c>
    </row>
    <row r="68" spans="1:10" ht="36.75" customHeight="1" x14ac:dyDescent="0.2">
      <c r="A68" s="127"/>
      <c r="B68" s="132" t="s">
        <v>99</v>
      </c>
      <c r="C68" s="198" t="s">
        <v>100</v>
      </c>
      <c r="D68" s="199"/>
      <c r="E68" s="199"/>
      <c r="F68" s="138" t="s">
        <v>24</v>
      </c>
      <c r="G68" s="139"/>
      <c r="H68" s="139"/>
      <c r="I68" s="139">
        <f>'101.2 101.2.01 Pol'!G568</f>
        <v>0</v>
      </c>
      <c r="J68" s="136" t="str">
        <f>IF(I74=0,"",I68/I74*100)</f>
        <v/>
      </c>
    </row>
    <row r="69" spans="1:10" ht="36.75" customHeight="1" x14ac:dyDescent="0.2">
      <c r="A69" s="127"/>
      <c r="B69" s="132" t="s">
        <v>101</v>
      </c>
      <c r="C69" s="198" t="s">
        <v>102</v>
      </c>
      <c r="D69" s="199"/>
      <c r="E69" s="199"/>
      <c r="F69" s="138" t="s">
        <v>26</v>
      </c>
      <c r="G69" s="139"/>
      <c r="H69" s="139"/>
      <c r="I69" s="139">
        <f>'101.2 101.2.01 Pol'!G573</f>
        <v>0</v>
      </c>
      <c r="J69" s="136" t="str">
        <f>IF(I74=0,"",I69/I74*100)</f>
        <v/>
      </c>
    </row>
    <row r="70" spans="1:10" ht="36.75" customHeight="1" x14ac:dyDescent="0.2">
      <c r="A70" s="127"/>
      <c r="B70" s="132" t="s">
        <v>103</v>
      </c>
      <c r="C70" s="198" t="s">
        <v>104</v>
      </c>
      <c r="D70" s="199"/>
      <c r="E70" s="199"/>
      <c r="F70" s="138" t="s">
        <v>26</v>
      </c>
      <c r="G70" s="139"/>
      <c r="H70" s="139"/>
      <c r="I70" s="139">
        <f>'101.2 101.2.01 Pol'!G578</f>
        <v>0</v>
      </c>
      <c r="J70" s="136" t="str">
        <f>IF(I74=0,"",I70/I74*100)</f>
        <v/>
      </c>
    </row>
    <row r="71" spans="1:10" ht="36.75" customHeight="1" x14ac:dyDescent="0.2">
      <c r="A71" s="127"/>
      <c r="B71" s="132" t="s">
        <v>105</v>
      </c>
      <c r="C71" s="198" t="s">
        <v>98</v>
      </c>
      <c r="D71" s="199"/>
      <c r="E71" s="199"/>
      <c r="F71" s="138" t="s">
        <v>106</v>
      </c>
      <c r="G71" s="139"/>
      <c r="H71" s="139"/>
      <c r="I71" s="139">
        <f>'101.2 101.2.01 Pol'!G582</f>
        <v>0</v>
      </c>
      <c r="J71" s="136" t="str">
        <f>IF(I74=0,"",I71/I74*100)</f>
        <v/>
      </c>
    </row>
    <row r="72" spans="1:10" ht="36.75" customHeight="1" x14ac:dyDescent="0.2">
      <c r="A72" s="127"/>
      <c r="B72" s="132" t="s">
        <v>107</v>
      </c>
      <c r="C72" s="198" t="s">
        <v>27</v>
      </c>
      <c r="D72" s="199"/>
      <c r="E72" s="199"/>
      <c r="F72" s="138" t="s">
        <v>107</v>
      </c>
      <c r="G72" s="139"/>
      <c r="H72" s="139"/>
      <c r="I72" s="139">
        <f>'00 00.01 Naklady'!G8</f>
        <v>0</v>
      </c>
      <c r="J72" s="136" t="str">
        <f>IF(I74=0,"",I72/I74*100)</f>
        <v/>
      </c>
    </row>
    <row r="73" spans="1:10" ht="36.75" customHeight="1" x14ac:dyDescent="0.2">
      <c r="A73" s="127"/>
      <c r="B73" s="132" t="s">
        <v>108</v>
      </c>
      <c r="C73" s="198" t="s">
        <v>28</v>
      </c>
      <c r="D73" s="199"/>
      <c r="E73" s="199"/>
      <c r="F73" s="138" t="s">
        <v>108</v>
      </c>
      <c r="G73" s="139"/>
      <c r="H73" s="139"/>
      <c r="I73" s="139">
        <f>'00 00.01 Naklady'!G22</f>
        <v>0</v>
      </c>
      <c r="J73" s="136" t="str">
        <f>IF(I74=0,"",I73/I74*100)</f>
        <v/>
      </c>
    </row>
    <row r="74" spans="1:10" ht="25.5" customHeight="1" x14ac:dyDescent="0.2">
      <c r="A74" s="128"/>
      <c r="B74" s="133" t="s">
        <v>1</v>
      </c>
      <c r="C74" s="134"/>
      <c r="D74" s="135"/>
      <c r="E74" s="135"/>
      <c r="F74" s="140"/>
      <c r="G74" s="141"/>
      <c r="H74" s="141"/>
      <c r="I74" s="141">
        <f>SUM(I52:I73)</f>
        <v>0</v>
      </c>
      <c r="J74" s="137">
        <f>SUM(J52:J73)</f>
        <v>0</v>
      </c>
    </row>
    <row r="75" spans="1:10" x14ac:dyDescent="0.2">
      <c r="F75" s="86"/>
      <c r="G75" s="86"/>
      <c r="H75" s="86"/>
      <c r="I75" s="86"/>
      <c r="J75" s="87"/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</sheetData>
  <sheetProtection algorithmName="SHA-512" hashValue="e+6mvqSAtBPHbgAdnzTPS44VXgoQa+DMgYqqt/1Gl80SWHPgz13aEaYQ92vH1RnOgV6xg3GEL16uWEeSxiahsA==" saltValue="AEZSMfDVf6oer6vonA29/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vdWLA8f0PVHC44xQZo32I/En9lsVMt2FjUL96ydFoBDKzW9Pbltx9UUTA7j7Djj7Qs9xHRmkt3/+n3rY2INF7Q==" saltValue="gdxgOCaXRlJHOnek1N6lu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259AA-E7EA-4C73-9969-CE737D9CB0FE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45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109</v>
      </c>
      <c r="B1" s="256"/>
      <c r="C1" s="256"/>
      <c r="D1" s="256"/>
      <c r="E1" s="256"/>
      <c r="F1" s="256"/>
      <c r="G1" s="256"/>
      <c r="AG1" t="s">
        <v>110</v>
      </c>
    </row>
    <row r="2" spans="1:60" ht="24.95" customHeight="1" x14ac:dyDescent="0.2">
      <c r="A2" s="143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111</v>
      </c>
    </row>
    <row r="3" spans="1:60" ht="24.95" customHeight="1" x14ac:dyDescent="0.2">
      <c r="A3" s="143" t="s">
        <v>8</v>
      </c>
      <c r="B3" s="48" t="s">
        <v>112</v>
      </c>
      <c r="C3" s="257" t="s">
        <v>58</v>
      </c>
      <c r="D3" s="258"/>
      <c r="E3" s="258"/>
      <c r="F3" s="258"/>
      <c r="G3" s="259"/>
      <c r="AC3" s="125" t="s">
        <v>113</v>
      </c>
      <c r="AG3" t="s">
        <v>114</v>
      </c>
    </row>
    <row r="4" spans="1:60" ht="24.95" customHeight="1" x14ac:dyDescent="0.2">
      <c r="A4" s="144" t="s">
        <v>9</v>
      </c>
      <c r="B4" s="145" t="s">
        <v>57</v>
      </c>
      <c r="C4" s="260" t="s">
        <v>58</v>
      </c>
      <c r="D4" s="261"/>
      <c r="E4" s="261"/>
      <c r="F4" s="261"/>
      <c r="G4" s="262"/>
      <c r="AG4" t="s">
        <v>115</v>
      </c>
    </row>
    <row r="5" spans="1:60" x14ac:dyDescent="0.2">
      <c r="D5" s="10"/>
    </row>
    <row r="6" spans="1:60" ht="38.25" x14ac:dyDescent="0.2">
      <c r="A6" s="147" t="s">
        <v>116</v>
      </c>
      <c r="B6" s="149" t="s">
        <v>117</v>
      </c>
      <c r="C6" s="149" t="s">
        <v>118</v>
      </c>
      <c r="D6" s="148" t="s">
        <v>119</v>
      </c>
      <c r="E6" s="147" t="s">
        <v>120</v>
      </c>
      <c r="F6" s="146" t="s">
        <v>121</v>
      </c>
      <c r="G6" s="147" t="s">
        <v>29</v>
      </c>
      <c r="H6" s="150" t="s">
        <v>30</v>
      </c>
      <c r="I6" s="150" t="s">
        <v>122</v>
      </c>
      <c r="J6" s="150" t="s">
        <v>31</v>
      </c>
      <c r="K6" s="150" t="s">
        <v>123</v>
      </c>
      <c r="L6" s="150" t="s">
        <v>124</v>
      </c>
      <c r="M6" s="150" t="s">
        <v>125</v>
      </c>
      <c r="N6" s="150" t="s">
        <v>126</v>
      </c>
      <c r="O6" s="150" t="s">
        <v>127</v>
      </c>
      <c r="P6" s="150" t="s">
        <v>128</v>
      </c>
      <c r="Q6" s="150" t="s">
        <v>129</v>
      </c>
      <c r="R6" s="150" t="s">
        <v>130</v>
      </c>
      <c r="S6" s="150" t="s">
        <v>131</v>
      </c>
      <c r="T6" s="150" t="s">
        <v>132</v>
      </c>
      <c r="U6" s="150" t="s">
        <v>133</v>
      </c>
      <c r="V6" s="150" t="s">
        <v>134</v>
      </c>
      <c r="W6" s="150" t="s">
        <v>135</v>
      </c>
      <c r="X6" s="150" t="s">
        <v>136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137</v>
      </c>
      <c r="B8" s="163" t="s">
        <v>107</v>
      </c>
      <c r="C8" s="177" t="s">
        <v>27</v>
      </c>
      <c r="D8" s="164"/>
      <c r="E8" s="165"/>
      <c r="F8" s="166"/>
      <c r="G8" s="166">
        <f>SUMIF(AG9:AG21,"&lt;&gt;NOR",G9:G21)</f>
        <v>0</v>
      </c>
      <c r="H8" s="166"/>
      <c r="I8" s="166">
        <f>SUM(I9:I21)</f>
        <v>0</v>
      </c>
      <c r="J8" s="166"/>
      <c r="K8" s="166">
        <f>SUM(K9:K21)</f>
        <v>0</v>
      </c>
      <c r="L8" s="166"/>
      <c r="M8" s="166">
        <f>SUM(M9:M21)</f>
        <v>0</v>
      </c>
      <c r="N8" s="166"/>
      <c r="O8" s="166">
        <f>SUM(O9:O21)</f>
        <v>0</v>
      </c>
      <c r="P8" s="166"/>
      <c r="Q8" s="166">
        <f>SUM(Q9:Q21)</f>
        <v>0</v>
      </c>
      <c r="R8" s="166"/>
      <c r="S8" s="166"/>
      <c r="T8" s="167"/>
      <c r="U8" s="161"/>
      <c r="V8" s="161">
        <f>SUM(V9:V21)</f>
        <v>0</v>
      </c>
      <c r="W8" s="161"/>
      <c r="X8" s="161"/>
      <c r="AG8" t="s">
        <v>138</v>
      </c>
    </row>
    <row r="9" spans="1:60" outlineLevel="1" x14ac:dyDescent="0.2">
      <c r="A9" s="168">
        <v>1</v>
      </c>
      <c r="B9" s="169" t="s">
        <v>139</v>
      </c>
      <c r="C9" s="178" t="s">
        <v>140</v>
      </c>
      <c r="D9" s="170" t="s">
        <v>141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142</v>
      </c>
      <c r="T9" s="174" t="s">
        <v>143</v>
      </c>
      <c r="U9" s="160">
        <v>0</v>
      </c>
      <c r="V9" s="160">
        <f>ROUND(E9*U9,2)</f>
        <v>0</v>
      </c>
      <c r="W9" s="160"/>
      <c r="X9" s="160" t="s">
        <v>144</v>
      </c>
      <c r="Y9" s="151"/>
      <c r="Z9" s="151"/>
      <c r="AA9" s="151"/>
      <c r="AB9" s="151"/>
      <c r="AC9" s="151"/>
      <c r="AD9" s="151"/>
      <c r="AE9" s="151"/>
      <c r="AF9" s="151"/>
      <c r="AG9" s="151" t="s">
        <v>145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45" outlineLevel="1" x14ac:dyDescent="0.2">
      <c r="A10" s="158"/>
      <c r="B10" s="159"/>
      <c r="C10" s="252" t="s">
        <v>146</v>
      </c>
      <c r="D10" s="253"/>
      <c r="E10" s="253"/>
      <c r="F10" s="253"/>
      <c r="G10" s="25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147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5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68">
        <v>2</v>
      </c>
      <c r="B11" s="169" t="s">
        <v>148</v>
      </c>
      <c r="C11" s="178" t="s">
        <v>149</v>
      </c>
      <c r="D11" s="170" t="s">
        <v>141</v>
      </c>
      <c r="E11" s="171">
        <v>1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3"/>
      <c r="S11" s="173" t="s">
        <v>142</v>
      </c>
      <c r="T11" s="174" t="s">
        <v>143</v>
      </c>
      <c r="U11" s="160">
        <v>0</v>
      </c>
      <c r="V11" s="160">
        <f>ROUND(E11*U11,2)</f>
        <v>0</v>
      </c>
      <c r="W11" s="160"/>
      <c r="X11" s="160" t="s">
        <v>144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145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252" t="s">
        <v>150</v>
      </c>
      <c r="D12" s="253"/>
      <c r="E12" s="253"/>
      <c r="F12" s="253"/>
      <c r="G12" s="253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147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75" t="str">
        <f>C12</f>
        <v>Zaměření a vytýčení stávajících inženýrských sítí v místě stavby z hlediska jejich ochrany při provádění stavby.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68">
        <v>3</v>
      </c>
      <c r="B13" s="169" t="s">
        <v>151</v>
      </c>
      <c r="C13" s="178" t="s">
        <v>152</v>
      </c>
      <c r="D13" s="170" t="s">
        <v>141</v>
      </c>
      <c r="E13" s="171">
        <v>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3"/>
      <c r="S13" s="173" t="s">
        <v>142</v>
      </c>
      <c r="T13" s="174" t="s">
        <v>143</v>
      </c>
      <c r="U13" s="160">
        <v>0</v>
      </c>
      <c r="V13" s="160">
        <f>ROUND(E13*U13,2)</f>
        <v>0</v>
      </c>
      <c r="W13" s="160"/>
      <c r="X13" s="160" t="s">
        <v>144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145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52" t="s">
        <v>192</v>
      </c>
      <c r="D14" s="253"/>
      <c r="E14" s="253"/>
      <c r="F14" s="253"/>
      <c r="G14" s="253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147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8"/>
      <c r="B15" s="159"/>
      <c r="C15" s="254" t="s">
        <v>153</v>
      </c>
      <c r="D15" s="255"/>
      <c r="E15" s="255"/>
      <c r="F15" s="255"/>
      <c r="G15" s="255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75" t="str">
        <f>C15</f>
        <v>Vyhotovení protokolu o vytyčení stavby se seznamem souřadnic vytyčených bodů a jejich polohopisnými (S-JTSK) a výškopisnými (Bpv) hodnotami.</v>
      </c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8"/>
      <c r="B16" s="159"/>
      <c r="C16" s="254" t="s">
        <v>154</v>
      </c>
      <c r="D16" s="255"/>
      <c r="E16" s="255"/>
      <c r="F16" s="255"/>
      <c r="G16" s="255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147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5" t="str">
        <f>C16</f>
        <v>Náklady na provedení skutečného zaměření stavby v rozsahu nezbytném pro zápis změny do katastru nemovitostí včetně vyhotovení geometrického plánu.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68">
        <v>4</v>
      </c>
      <c r="B17" s="169" t="s">
        <v>155</v>
      </c>
      <c r="C17" s="178" t="s">
        <v>156</v>
      </c>
      <c r="D17" s="170" t="s">
        <v>141</v>
      </c>
      <c r="E17" s="171">
        <v>1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/>
      <c r="S17" s="173" t="s">
        <v>142</v>
      </c>
      <c r="T17" s="174" t="s">
        <v>143</v>
      </c>
      <c r="U17" s="160">
        <v>0</v>
      </c>
      <c r="V17" s="160">
        <f>ROUND(E17*U17,2)</f>
        <v>0</v>
      </c>
      <c r="W17" s="160"/>
      <c r="X17" s="160" t="s">
        <v>144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145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52" t="s">
        <v>193</v>
      </c>
      <c r="D18" s="253"/>
      <c r="E18" s="253"/>
      <c r="F18" s="253"/>
      <c r="G18" s="253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147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8"/>
      <c r="B19" s="159"/>
      <c r="C19" s="254" t="s">
        <v>157</v>
      </c>
      <c r="D19" s="255"/>
      <c r="E19" s="255"/>
      <c r="F19" s="255"/>
      <c r="G19" s="255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147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75" t="str">
        <f>C19</f>
        <v>Vybudování: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254" t="s">
        <v>158</v>
      </c>
      <c r="D20" s="255"/>
      <c r="E20" s="255"/>
      <c r="F20" s="255"/>
      <c r="G20" s="255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147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5" t="str">
        <f>C20</f>
        <v>Provoz: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8"/>
      <c r="B21" s="159"/>
      <c r="C21" s="254" t="s">
        <v>159</v>
      </c>
      <c r="D21" s="255"/>
      <c r="E21" s="255"/>
      <c r="F21" s="255"/>
      <c r="G21" s="255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147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5" t="str">
        <f>C21</f>
        <v>Odstranění: 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2" t="s">
        <v>137</v>
      </c>
      <c r="B22" s="163" t="s">
        <v>108</v>
      </c>
      <c r="C22" s="177" t="s">
        <v>28</v>
      </c>
      <c r="D22" s="164"/>
      <c r="E22" s="165"/>
      <c r="F22" s="166"/>
      <c r="G22" s="166">
        <f>SUMIF(AG23:AG43,"&lt;&gt;NOR",G23:G43)</f>
        <v>0</v>
      </c>
      <c r="H22" s="166"/>
      <c r="I22" s="166">
        <f>SUM(I23:I43)</f>
        <v>0</v>
      </c>
      <c r="J22" s="166"/>
      <c r="K22" s="166">
        <f>SUM(K23:K43)</f>
        <v>0</v>
      </c>
      <c r="L22" s="166"/>
      <c r="M22" s="166">
        <f>SUM(M23:M43)</f>
        <v>0</v>
      </c>
      <c r="N22" s="166"/>
      <c r="O22" s="166">
        <f>SUM(O23:O43)</f>
        <v>0</v>
      </c>
      <c r="P22" s="166"/>
      <c r="Q22" s="166">
        <f>SUM(Q23:Q43)</f>
        <v>0</v>
      </c>
      <c r="R22" s="166"/>
      <c r="S22" s="166"/>
      <c r="T22" s="167"/>
      <c r="U22" s="161"/>
      <c r="V22" s="161">
        <f>SUM(V23:V43)</f>
        <v>0</v>
      </c>
      <c r="W22" s="161"/>
      <c r="X22" s="161"/>
      <c r="AG22" t="s">
        <v>138</v>
      </c>
    </row>
    <row r="23" spans="1:60" outlineLevel="1" x14ac:dyDescent="0.2">
      <c r="A23" s="168">
        <v>5</v>
      </c>
      <c r="B23" s="169" t="s">
        <v>160</v>
      </c>
      <c r="C23" s="178" t="s">
        <v>161</v>
      </c>
      <c r="D23" s="170" t="s">
        <v>141</v>
      </c>
      <c r="E23" s="171">
        <v>1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3"/>
      <c r="S23" s="173" t="s">
        <v>142</v>
      </c>
      <c r="T23" s="174" t="s">
        <v>143</v>
      </c>
      <c r="U23" s="160">
        <v>0</v>
      </c>
      <c r="V23" s="160">
        <f>ROUND(E23*U23,2)</f>
        <v>0</v>
      </c>
      <c r="W23" s="160"/>
      <c r="X23" s="160" t="s">
        <v>144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145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3.75" outlineLevel="1" x14ac:dyDescent="0.2">
      <c r="A24" s="158"/>
      <c r="B24" s="159"/>
      <c r="C24" s="252" t="s">
        <v>162</v>
      </c>
      <c r="D24" s="253"/>
      <c r="E24" s="253"/>
      <c r="F24" s="253"/>
      <c r="G24" s="253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147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75" t="str">
        <f>C24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68">
        <v>6</v>
      </c>
      <c r="B25" s="169" t="s">
        <v>163</v>
      </c>
      <c r="C25" s="178" t="s">
        <v>164</v>
      </c>
      <c r="D25" s="170" t="s">
        <v>141</v>
      </c>
      <c r="E25" s="171">
        <v>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3"/>
      <c r="S25" s="173" t="s">
        <v>142</v>
      </c>
      <c r="T25" s="174" t="s">
        <v>143</v>
      </c>
      <c r="U25" s="160">
        <v>0</v>
      </c>
      <c r="V25" s="160">
        <f>ROUND(E25*U25,2)</f>
        <v>0</v>
      </c>
      <c r="W25" s="160"/>
      <c r="X25" s="160" t="s">
        <v>144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145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 x14ac:dyDescent="0.2">
      <c r="A26" s="158"/>
      <c r="B26" s="159"/>
      <c r="C26" s="252" t="s">
        <v>165</v>
      </c>
      <c r="D26" s="253"/>
      <c r="E26" s="253"/>
      <c r="F26" s="253"/>
      <c r="G26" s="253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147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5" t="str">
        <f>C26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68">
        <v>7</v>
      </c>
      <c r="B27" s="169" t="s">
        <v>166</v>
      </c>
      <c r="C27" s="178" t="s">
        <v>167</v>
      </c>
      <c r="D27" s="170" t="s">
        <v>141</v>
      </c>
      <c r="E27" s="171">
        <v>1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3"/>
      <c r="S27" s="173" t="s">
        <v>142</v>
      </c>
      <c r="T27" s="174" t="s">
        <v>143</v>
      </c>
      <c r="U27" s="160">
        <v>0</v>
      </c>
      <c r="V27" s="160">
        <f>ROUND(E27*U27,2)</f>
        <v>0</v>
      </c>
      <c r="W27" s="160"/>
      <c r="X27" s="160" t="s">
        <v>144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145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8"/>
      <c r="B28" s="159"/>
      <c r="C28" s="252" t="s">
        <v>168</v>
      </c>
      <c r="D28" s="253"/>
      <c r="E28" s="253"/>
      <c r="F28" s="253"/>
      <c r="G28" s="253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147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75" t="str">
        <f>C28</f>
        <v>Náklady na zajištění autorského dozoru a vyhotovení dokumentace skutečného provedení stavby a její předání objednateli v požadované formě a požadovaném počtu.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68">
        <v>8</v>
      </c>
      <c r="B29" s="169" t="s">
        <v>169</v>
      </c>
      <c r="C29" s="178" t="s">
        <v>170</v>
      </c>
      <c r="D29" s="170" t="s">
        <v>141</v>
      </c>
      <c r="E29" s="171">
        <v>1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3"/>
      <c r="S29" s="173" t="s">
        <v>142</v>
      </c>
      <c r="T29" s="174" t="s">
        <v>143</v>
      </c>
      <c r="U29" s="160">
        <v>0</v>
      </c>
      <c r="V29" s="160">
        <f>ROUND(E29*U29,2)</f>
        <v>0</v>
      </c>
      <c r="W29" s="160"/>
      <c r="X29" s="160" t="s">
        <v>144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145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8"/>
      <c r="B30" s="159"/>
      <c r="C30" s="252" t="s">
        <v>171</v>
      </c>
      <c r="D30" s="253"/>
      <c r="E30" s="253"/>
      <c r="F30" s="253"/>
      <c r="G30" s="253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147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5" t="str">
        <f>C30</f>
        <v>Náklady spojené s povinným pojištěním dodavatele nebo stavebního díla či jeho části, pokud jej zadavatel požaduje v obchodních podmínkách.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68">
        <v>9</v>
      </c>
      <c r="B31" s="169" t="s">
        <v>172</v>
      </c>
      <c r="C31" s="178" t="s">
        <v>173</v>
      </c>
      <c r="D31" s="170" t="s">
        <v>141</v>
      </c>
      <c r="E31" s="171">
        <v>1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3">
        <v>0</v>
      </c>
      <c r="O31" s="173">
        <f>ROUND(E31*N31,2)</f>
        <v>0</v>
      </c>
      <c r="P31" s="173">
        <v>0</v>
      </c>
      <c r="Q31" s="173">
        <f>ROUND(E31*P31,2)</f>
        <v>0</v>
      </c>
      <c r="R31" s="173"/>
      <c r="S31" s="173" t="s">
        <v>142</v>
      </c>
      <c r="T31" s="174" t="s">
        <v>143</v>
      </c>
      <c r="U31" s="160">
        <v>0</v>
      </c>
      <c r="V31" s="160">
        <f>ROUND(E31*U31,2)</f>
        <v>0</v>
      </c>
      <c r="W31" s="160"/>
      <c r="X31" s="160" t="s">
        <v>144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145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8"/>
      <c r="B32" s="159"/>
      <c r="C32" s="252" t="s">
        <v>174</v>
      </c>
      <c r="D32" s="253"/>
      <c r="E32" s="253"/>
      <c r="F32" s="253"/>
      <c r="G32" s="253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147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75" t="str">
        <f>C32</f>
        <v>Náklady spojené s povinnou publicitou, pokud ji objednatel požaduje. Zahrnuje zejména náklady na propagační a informační billboardy, tabule, internetovou propagaci, tiskoviny apod.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10</v>
      </c>
      <c r="B33" s="169" t="s">
        <v>175</v>
      </c>
      <c r="C33" s="178" t="s">
        <v>176</v>
      </c>
      <c r="D33" s="170" t="s">
        <v>141</v>
      </c>
      <c r="E33" s="171">
        <v>1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3"/>
      <c r="S33" s="173" t="s">
        <v>142</v>
      </c>
      <c r="T33" s="174" t="s">
        <v>143</v>
      </c>
      <c r="U33" s="160">
        <v>0</v>
      </c>
      <c r="V33" s="160">
        <f>ROUND(E33*U33,2)</f>
        <v>0</v>
      </c>
      <c r="W33" s="160"/>
      <c r="X33" s="160" t="s">
        <v>144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145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8"/>
      <c r="B34" s="159"/>
      <c r="C34" s="252" t="s">
        <v>177</v>
      </c>
      <c r="D34" s="253"/>
      <c r="E34" s="253"/>
      <c r="F34" s="253"/>
      <c r="G34" s="253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147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5" t="str">
        <f>C34</f>
        <v>Náklady zhotovitele, související s prováděním zkoušek a revizí, jako např. kamerová zkouška napojení a průtočnosti nových dešťových vpustí, vyčištění tlakosacím vozem a zkoušky nad rámec KZP.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11</v>
      </c>
      <c r="B35" s="169" t="s">
        <v>178</v>
      </c>
      <c r="C35" s="178" t="s">
        <v>179</v>
      </c>
      <c r="D35" s="170" t="s">
        <v>180</v>
      </c>
      <c r="E35" s="171">
        <v>411.4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3"/>
      <c r="S35" s="173" t="s">
        <v>181</v>
      </c>
      <c r="T35" s="174" t="s">
        <v>143</v>
      </c>
      <c r="U35" s="160">
        <v>0</v>
      </c>
      <c r="V35" s="160">
        <f>ROUND(E35*U35,2)</f>
        <v>0</v>
      </c>
      <c r="W35" s="160"/>
      <c r="X35" s="160" t="s">
        <v>144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145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8"/>
      <c r="B36" s="159"/>
      <c r="C36" s="252" t="s">
        <v>182</v>
      </c>
      <c r="D36" s="253"/>
      <c r="E36" s="253"/>
      <c r="F36" s="253"/>
      <c r="G36" s="253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147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5" t="str">
        <f>C36</f>
        <v>Náklady zhotovitele, které vznikají v souvislosti se zajištěním údržby vegetačních ploch po dobu dle vyjádření správce společnosti Brněnské komunikace a.s.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254" t="s">
        <v>183</v>
      </c>
      <c r="D37" s="255"/>
      <c r="E37" s="255"/>
      <c r="F37" s="255"/>
      <c r="G37" s="255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147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5" t="str">
        <f>C37</f>
        <v>- údržba zeleně po dokončení díla vč. zalévání, odplevelování a pravidelných pokosů trávníků (minimálně 6x za 1 rok)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68">
        <v>12</v>
      </c>
      <c r="B38" s="169" t="s">
        <v>184</v>
      </c>
      <c r="C38" s="178" t="s">
        <v>179</v>
      </c>
      <c r="D38" s="170" t="s">
        <v>141</v>
      </c>
      <c r="E38" s="171">
        <v>1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3">
        <v>0</v>
      </c>
      <c r="O38" s="173">
        <f>ROUND(E38*N38,2)</f>
        <v>0</v>
      </c>
      <c r="P38" s="173">
        <v>0</v>
      </c>
      <c r="Q38" s="173">
        <f>ROUND(E38*P38,2)</f>
        <v>0</v>
      </c>
      <c r="R38" s="173"/>
      <c r="S38" s="173" t="s">
        <v>181</v>
      </c>
      <c r="T38" s="174" t="s">
        <v>143</v>
      </c>
      <c r="U38" s="160">
        <v>0</v>
      </c>
      <c r="V38" s="160">
        <f>ROUND(E38*U38,2)</f>
        <v>0</v>
      </c>
      <c r="W38" s="160"/>
      <c r="X38" s="160" t="s">
        <v>144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145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52" t="s">
        <v>185</v>
      </c>
      <c r="D39" s="253"/>
      <c r="E39" s="253"/>
      <c r="F39" s="253"/>
      <c r="G39" s="253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147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68">
        <v>13</v>
      </c>
      <c r="B40" s="169" t="s">
        <v>186</v>
      </c>
      <c r="C40" s="178" t="s">
        <v>179</v>
      </c>
      <c r="D40" s="170" t="s">
        <v>141</v>
      </c>
      <c r="E40" s="171">
        <v>1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3"/>
      <c r="S40" s="173" t="s">
        <v>181</v>
      </c>
      <c r="T40" s="174" t="s">
        <v>143</v>
      </c>
      <c r="U40" s="160">
        <v>0</v>
      </c>
      <c r="V40" s="160">
        <f>ROUND(E40*U40,2)</f>
        <v>0</v>
      </c>
      <c r="W40" s="160"/>
      <c r="X40" s="160" t="s">
        <v>144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145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52" t="s">
        <v>187</v>
      </c>
      <c r="D41" s="253"/>
      <c r="E41" s="253"/>
      <c r="F41" s="253"/>
      <c r="G41" s="253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147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68">
        <v>14</v>
      </c>
      <c r="B42" s="169" t="s">
        <v>188</v>
      </c>
      <c r="C42" s="178" t="s">
        <v>179</v>
      </c>
      <c r="D42" s="170" t="s">
        <v>189</v>
      </c>
      <c r="E42" s="171">
        <v>1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0</v>
      </c>
      <c r="O42" s="173">
        <f>ROUND(E42*N42,2)</f>
        <v>0</v>
      </c>
      <c r="P42" s="173">
        <v>0</v>
      </c>
      <c r="Q42" s="173">
        <f>ROUND(E42*P42,2)</f>
        <v>0</v>
      </c>
      <c r="R42" s="173"/>
      <c r="S42" s="173" t="s">
        <v>181</v>
      </c>
      <c r="T42" s="174" t="s">
        <v>143</v>
      </c>
      <c r="U42" s="160">
        <v>0</v>
      </c>
      <c r="V42" s="160">
        <f>ROUND(E42*U42,2)</f>
        <v>0</v>
      </c>
      <c r="W42" s="160"/>
      <c r="X42" s="160" t="s">
        <v>144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145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252" t="s">
        <v>190</v>
      </c>
      <c r="D43" s="253"/>
      <c r="E43" s="253"/>
      <c r="F43" s="253"/>
      <c r="G43" s="253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147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3"/>
      <c r="B44" s="4"/>
      <c r="C44" s="179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AE44">
        <v>15</v>
      </c>
      <c r="AF44">
        <v>21</v>
      </c>
      <c r="AG44" t="s">
        <v>124</v>
      </c>
    </row>
    <row r="45" spans="1:60" x14ac:dyDescent="0.2">
      <c r="A45" s="154"/>
      <c r="B45" s="155" t="s">
        <v>29</v>
      </c>
      <c r="C45" s="180"/>
      <c r="D45" s="156"/>
      <c r="E45" s="157"/>
      <c r="F45" s="157"/>
      <c r="G45" s="176">
        <f>G8+G22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f>SUMIF(L7:L43,AE44,G7:G43)</f>
        <v>0</v>
      </c>
      <c r="AF45">
        <f>SUMIF(L7:L43,AF44,G7:G43)</f>
        <v>0</v>
      </c>
      <c r="AG45" t="s">
        <v>191</v>
      </c>
    </row>
    <row r="46" spans="1:60" x14ac:dyDescent="0.2">
      <c r="C46" s="181"/>
      <c r="D46" s="10"/>
      <c r="AG46" t="s">
        <v>194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nVtbf8pMant4noDdlpmGxzL+/A6zuVbHZM5Mt/GU2qguvtUgINszzFsK2g+m/uM9Q+Fe7ncFSmYWE8ousTv7Q==" saltValue="6FK3aUeT5WUfZn/H4hvzGw==" spinCount="100000" sheet="1"/>
  <mergeCells count="24">
    <mergeCell ref="C20:G20"/>
    <mergeCell ref="A1:G1"/>
    <mergeCell ref="C2:G2"/>
    <mergeCell ref="C3:G3"/>
    <mergeCell ref="C4:G4"/>
    <mergeCell ref="C10:G10"/>
    <mergeCell ref="C12:G12"/>
    <mergeCell ref="C14:G14"/>
    <mergeCell ref="C15:G15"/>
    <mergeCell ref="C16:G16"/>
    <mergeCell ref="C18:G18"/>
    <mergeCell ref="C19:G19"/>
    <mergeCell ref="C43:G43"/>
    <mergeCell ref="C21:G21"/>
    <mergeCell ref="C24:G24"/>
    <mergeCell ref="C26:G26"/>
    <mergeCell ref="C28:G28"/>
    <mergeCell ref="C30:G30"/>
    <mergeCell ref="C32:G32"/>
    <mergeCell ref="C34:G34"/>
    <mergeCell ref="C36:G36"/>
    <mergeCell ref="C37:G37"/>
    <mergeCell ref="C39:G39"/>
    <mergeCell ref="C41:G41"/>
  </mergeCells>
  <pageMargins left="0.59055118110236204" right="0.196850393700787" top="0.78740157499999996" bottom="0.78740157499999996" header="0.3" footer="0.3"/>
  <pageSetup paperSize="9" scale="57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6340-3361-41F2-A91B-BD490713C712}">
  <sheetPr>
    <outlinePr summaryBelow="0"/>
    <pageSetUpPr fitToPage="1"/>
  </sheetPr>
  <dimension ref="A1:BH5000"/>
  <sheetViews>
    <sheetView workbookViewId="0">
      <pane ySplit="7" topLeftCell="A585" activePane="bottomLeft" state="frozen"/>
      <selection pane="bottomLeft" sqref="A1:G59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195</v>
      </c>
      <c r="B1" s="256"/>
      <c r="C1" s="256"/>
      <c r="D1" s="256"/>
      <c r="E1" s="256"/>
      <c r="F1" s="256"/>
      <c r="G1" s="256"/>
      <c r="AG1" t="s">
        <v>110</v>
      </c>
    </row>
    <row r="2" spans="1:60" ht="24.95" customHeight="1" x14ac:dyDescent="0.2">
      <c r="A2" s="143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111</v>
      </c>
    </row>
    <row r="3" spans="1:60" ht="24.95" customHeight="1" x14ac:dyDescent="0.2">
      <c r="A3" s="143" t="s">
        <v>8</v>
      </c>
      <c r="B3" s="48" t="s">
        <v>60</v>
      </c>
      <c r="C3" s="257" t="s">
        <v>61</v>
      </c>
      <c r="D3" s="258"/>
      <c r="E3" s="258"/>
      <c r="F3" s="258"/>
      <c r="G3" s="259"/>
      <c r="AC3" s="125" t="s">
        <v>111</v>
      </c>
      <c r="AG3" t="s">
        <v>114</v>
      </c>
    </row>
    <row r="4" spans="1:60" ht="24.95" customHeight="1" x14ac:dyDescent="0.2">
      <c r="A4" s="144" t="s">
        <v>9</v>
      </c>
      <c r="B4" s="145" t="s">
        <v>62</v>
      </c>
      <c r="C4" s="260" t="s">
        <v>61</v>
      </c>
      <c r="D4" s="261"/>
      <c r="E4" s="261"/>
      <c r="F4" s="261"/>
      <c r="G4" s="262"/>
      <c r="AG4" t="s">
        <v>115</v>
      </c>
    </row>
    <row r="5" spans="1:60" x14ac:dyDescent="0.2">
      <c r="D5" s="10"/>
    </row>
    <row r="6" spans="1:60" ht="38.25" x14ac:dyDescent="0.2">
      <c r="A6" s="147" t="s">
        <v>116</v>
      </c>
      <c r="B6" s="149" t="s">
        <v>117</v>
      </c>
      <c r="C6" s="149" t="s">
        <v>118</v>
      </c>
      <c r="D6" s="148" t="s">
        <v>119</v>
      </c>
      <c r="E6" s="147" t="s">
        <v>120</v>
      </c>
      <c r="F6" s="146" t="s">
        <v>121</v>
      </c>
      <c r="G6" s="147" t="s">
        <v>29</v>
      </c>
      <c r="H6" s="150" t="s">
        <v>30</v>
      </c>
      <c r="I6" s="150" t="s">
        <v>122</v>
      </c>
      <c r="J6" s="150" t="s">
        <v>31</v>
      </c>
      <c r="K6" s="150" t="s">
        <v>123</v>
      </c>
      <c r="L6" s="150" t="s">
        <v>124</v>
      </c>
      <c r="M6" s="150" t="s">
        <v>125</v>
      </c>
      <c r="N6" s="150" t="s">
        <v>126</v>
      </c>
      <c r="O6" s="150" t="s">
        <v>127</v>
      </c>
      <c r="P6" s="150" t="s">
        <v>128</v>
      </c>
      <c r="Q6" s="150" t="s">
        <v>129</v>
      </c>
      <c r="R6" s="150" t="s">
        <v>130</v>
      </c>
      <c r="S6" s="150" t="s">
        <v>131</v>
      </c>
      <c r="T6" s="150" t="s">
        <v>132</v>
      </c>
      <c r="U6" s="150" t="s">
        <v>133</v>
      </c>
      <c r="V6" s="150" t="s">
        <v>134</v>
      </c>
      <c r="W6" s="150" t="s">
        <v>135</v>
      </c>
      <c r="X6" s="150" t="s">
        <v>136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137</v>
      </c>
      <c r="B8" s="163" t="s">
        <v>67</v>
      </c>
      <c r="C8" s="177" t="s">
        <v>68</v>
      </c>
      <c r="D8" s="164"/>
      <c r="E8" s="165"/>
      <c r="F8" s="166"/>
      <c r="G8" s="166">
        <f>SUMIF(AG9:AG133,"&lt;&gt;NOR",G9:G133)</f>
        <v>0</v>
      </c>
      <c r="H8" s="166"/>
      <c r="I8" s="166">
        <f>SUM(I9:I133)</f>
        <v>0</v>
      </c>
      <c r="J8" s="166"/>
      <c r="K8" s="166">
        <f>SUM(K9:K133)</f>
        <v>0</v>
      </c>
      <c r="L8" s="166"/>
      <c r="M8" s="166">
        <f>SUM(M9:M133)</f>
        <v>0</v>
      </c>
      <c r="N8" s="166"/>
      <c r="O8" s="166">
        <f>SUM(O9:O133)</f>
        <v>0.96</v>
      </c>
      <c r="P8" s="166"/>
      <c r="Q8" s="166">
        <f>SUM(Q9:Q133)</f>
        <v>314.05</v>
      </c>
      <c r="R8" s="166"/>
      <c r="S8" s="166"/>
      <c r="T8" s="167"/>
      <c r="U8" s="161"/>
      <c r="V8" s="161">
        <f>SUM(V9:V133)</f>
        <v>1279.1899999999998</v>
      </c>
      <c r="W8" s="161"/>
      <c r="X8" s="161"/>
      <c r="AG8" t="s">
        <v>138</v>
      </c>
    </row>
    <row r="9" spans="1:60" ht="22.5" outlineLevel="1" x14ac:dyDescent="0.2">
      <c r="A9" s="168">
        <v>1</v>
      </c>
      <c r="B9" s="169" t="s">
        <v>196</v>
      </c>
      <c r="C9" s="178" t="s">
        <v>197</v>
      </c>
      <c r="D9" s="170" t="s">
        <v>198</v>
      </c>
      <c r="E9" s="171">
        <v>156.30000000000001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0.13800000000000001</v>
      </c>
      <c r="Q9" s="173">
        <f>ROUND(E9*P9,2)</f>
        <v>21.57</v>
      </c>
      <c r="R9" s="173" t="s">
        <v>199</v>
      </c>
      <c r="S9" s="173" t="s">
        <v>142</v>
      </c>
      <c r="T9" s="174" t="s">
        <v>142</v>
      </c>
      <c r="U9" s="160">
        <v>0.32</v>
      </c>
      <c r="V9" s="160">
        <f>ROUND(E9*U9,2)</f>
        <v>50.02</v>
      </c>
      <c r="W9" s="160"/>
      <c r="X9" s="160" t="s">
        <v>200</v>
      </c>
      <c r="Y9" s="151"/>
      <c r="Z9" s="151"/>
      <c r="AA9" s="151"/>
      <c r="AB9" s="151"/>
      <c r="AC9" s="151"/>
      <c r="AD9" s="151"/>
      <c r="AE9" s="151"/>
      <c r="AF9" s="151"/>
      <c r="AG9" s="151" t="s">
        <v>201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3" t="s">
        <v>202</v>
      </c>
      <c r="D10" s="264"/>
      <c r="E10" s="264"/>
      <c r="F10" s="264"/>
      <c r="G10" s="264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203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3" t="s">
        <v>204</v>
      </c>
      <c r="D11" s="182"/>
      <c r="E11" s="183">
        <v>156.30000000000001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205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68">
        <v>2</v>
      </c>
      <c r="B12" s="169" t="s">
        <v>206</v>
      </c>
      <c r="C12" s="178" t="s">
        <v>207</v>
      </c>
      <c r="D12" s="170" t="s">
        <v>198</v>
      </c>
      <c r="E12" s="171">
        <v>605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3">
        <v>0</v>
      </c>
      <c r="O12" s="173">
        <f>ROUND(E12*N12,2)</f>
        <v>0</v>
      </c>
      <c r="P12" s="173">
        <v>0.22500000000000001</v>
      </c>
      <c r="Q12" s="173">
        <f>ROUND(E12*P12,2)</f>
        <v>136.13</v>
      </c>
      <c r="R12" s="173" t="s">
        <v>199</v>
      </c>
      <c r="S12" s="173" t="s">
        <v>142</v>
      </c>
      <c r="T12" s="174" t="s">
        <v>142</v>
      </c>
      <c r="U12" s="160">
        <v>0.14199999999999999</v>
      </c>
      <c r="V12" s="160">
        <f>ROUND(E12*U12,2)</f>
        <v>85.91</v>
      </c>
      <c r="W12" s="160"/>
      <c r="X12" s="160" t="s">
        <v>200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201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63" t="s">
        <v>202</v>
      </c>
      <c r="D13" s="264"/>
      <c r="E13" s="264"/>
      <c r="F13" s="264"/>
      <c r="G13" s="264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203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3" t="s">
        <v>208</v>
      </c>
      <c r="D14" s="182"/>
      <c r="E14" s="183">
        <v>540.9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205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3" t="s">
        <v>209</v>
      </c>
      <c r="D15" s="182"/>
      <c r="E15" s="183">
        <v>64.099999999999994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205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68">
        <v>3</v>
      </c>
      <c r="B16" s="169" t="s">
        <v>210</v>
      </c>
      <c r="C16" s="178" t="s">
        <v>211</v>
      </c>
      <c r="D16" s="170" t="s">
        <v>212</v>
      </c>
      <c r="E16" s="171">
        <v>138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0</v>
      </c>
      <c r="O16" s="173">
        <f>ROUND(E16*N16,2)</f>
        <v>0</v>
      </c>
      <c r="P16" s="173">
        <v>0.22</v>
      </c>
      <c r="Q16" s="173">
        <f>ROUND(E16*P16,2)</f>
        <v>30.36</v>
      </c>
      <c r="R16" s="173" t="s">
        <v>199</v>
      </c>
      <c r="S16" s="173" t="s">
        <v>142</v>
      </c>
      <c r="T16" s="174" t="s">
        <v>142</v>
      </c>
      <c r="U16" s="160">
        <v>0.14299999999999999</v>
      </c>
      <c r="V16" s="160">
        <f>ROUND(E16*U16,2)</f>
        <v>19.73</v>
      </c>
      <c r="W16" s="160"/>
      <c r="X16" s="160" t="s">
        <v>200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201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263" t="s">
        <v>213</v>
      </c>
      <c r="D17" s="264"/>
      <c r="E17" s="264"/>
      <c r="F17" s="264"/>
      <c r="G17" s="264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203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5" t="str">
        <f>C17</f>
        <v>s vybouráním lože, s přemístěním hmot na skládku na vzdálenost do 3 m nebo naložením na dopravní prostředek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3" t="s">
        <v>214</v>
      </c>
      <c r="D18" s="182"/>
      <c r="E18" s="183">
        <v>138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205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68">
        <v>4</v>
      </c>
      <c r="B19" s="169" t="s">
        <v>215</v>
      </c>
      <c r="C19" s="178" t="s">
        <v>216</v>
      </c>
      <c r="D19" s="170" t="s">
        <v>212</v>
      </c>
      <c r="E19" s="171">
        <v>462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0.27</v>
      </c>
      <c r="Q19" s="173">
        <f>ROUND(E19*P19,2)</f>
        <v>124.74</v>
      </c>
      <c r="R19" s="173" t="s">
        <v>199</v>
      </c>
      <c r="S19" s="173" t="s">
        <v>142</v>
      </c>
      <c r="T19" s="174" t="s">
        <v>142</v>
      </c>
      <c r="U19" s="160">
        <v>0.123</v>
      </c>
      <c r="V19" s="160">
        <f>ROUND(E19*U19,2)</f>
        <v>56.83</v>
      </c>
      <c r="W19" s="160"/>
      <c r="X19" s="160" t="s">
        <v>200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201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263" t="s">
        <v>213</v>
      </c>
      <c r="D20" s="264"/>
      <c r="E20" s="264"/>
      <c r="F20" s="264"/>
      <c r="G20" s="264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203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5" t="str">
        <f>C20</f>
        <v>s vybouráním lože, s přemístěním hmot na skládku na vzdálenost do 3 m nebo naložením na dopravní prostředek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3" t="s">
        <v>217</v>
      </c>
      <c r="D21" s="182"/>
      <c r="E21" s="183">
        <v>358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205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3" t="s">
        <v>218</v>
      </c>
      <c r="D22" s="182"/>
      <c r="E22" s="183">
        <v>104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205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68">
        <v>5</v>
      </c>
      <c r="B23" s="169" t="s">
        <v>219</v>
      </c>
      <c r="C23" s="178" t="s">
        <v>220</v>
      </c>
      <c r="D23" s="170" t="s">
        <v>212</v>
      </c>
      <c r="E23" s="171">
        <v>10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0.125</v>
      </c>
      <c r="Q23" s="173">
        <f>ROUND(E23*P23,2)</f>
        <v>1.25</v>
      </c>
      <c r="R23" s="173" t="s">
        <v>199</v>
      </c>
      <c r="S23" s="173" t="s">
        <v>142</v>
      </c>
      <c r="T23" s="174" t="s">
        <v>142</v>
      </c>
      <c r="U23" s="160">
        <v>0.08</v>
      </c>
      <c r="V23" s="160">
        <f>ROUND(E23*U23,2)</f>
        <v>0.8</v>
      </c>
      <c r="W23" s="160"/>
      <c r="X23" s="160" t="s">
        <v>200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201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63" t="s">
        <v>213</v>
      </c>
      <c r="D24" s="264"/>
      <c r="E24" s="264"/>
      <c r="F24" s="264"/>
      <c r="G24" s="264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203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75" t="str">
        <f>C24</f>
        <v>s vybouráním lože, s přemístěním hmot na skládku na vzdálenost do 3 m nebo naložením na dopravní prostředek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68">
        <v>6</v>
      </c>
      <c r="B25" s="169" t="s">
        <v>221</v>
      </c>
      <c r="C25" s="178" t="s">
        <v>222</v>
      </c>
      <c r="D25" s="170" t="s">
        <v>223</v>
      </c>
      <c r="E25" s="171">
        <v>95.420079999999999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3" t="s">
        <v>224</v>
      </c>
      <c r="S25" s="173" t="s">
        <v>142</v>
      </c>
      <c r="T25" s="174" t="s">
        <v>142</v>
      </c>
      <c r="U25" s="160">
        <v>1.548</v>
      </c>
      <c r="V25" s="160">
        <f>ROUND(E25*U25,2)</f>
        <v>147.71</v>
      </c>
      <c r="W25" s="160"/>
      <c r="X25" s="160" t="s">
        <v>200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201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263" t="s">
        <v>225</v>
      </c>
      <c r="D26" s="264"/>
      <c r="E26" s="264"/>
      <c r="F26" s="264"/>
      <c r="G26" s="264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203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5" t="str">
        <f>C26</f>
        <v>příplatek k cenám vykopávek za ztížení vykopávky v blízkosti podzemního vedení nebo výbušnin v horninách jakékoliv třídy,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3" t="s">
        <v>226</v>
      </c>
      <c r="D27" s="182"/>
      <c r="E27" s="183">
        <v>5.6703999999999999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205</v>
      </c>
      <c r="AH27" s="151">
        <v>5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3" t="s">
        <v>227</v>
      </c>
      <c r="D28" s="182"/>
      <c r="E28" s="183">
        <v>54.559820000000002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205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3" t="s">
        <v>228</v>
      </c>
      <c r="D29" s="182"/>
      <c r="E29" s="183">
        <v>23.3827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205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3" t="s">
        <v>229</v>
      </c>
      <c r="D30" s="182"/>
      <c r="E30" s="183">
        <v>5.0549999999999997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205</v>
      </c>
      <c r="AH30" s="151">
        <v>5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3" t="s">
        <v>230</v>
      </c>
      <c r="D31" s="182"/>
      <c r="E31" s="183">
        <v>6.2855999999999996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205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3" t="s">
        <v>231</v>
      </c>
      <c r="D32" s="182"/>
      <c r="E32" s="183">
        <v>0.46655999999999997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205</v>
      </c>
      <c r="AH32" s="151">
        <v>5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68">
        <v>7</v>
      </c>
      <c r="B33" s="169" t="s">
        <v>232</v>
      </c>
      <c r="C33" s="178" t="s">
        <v>233</v>
      </c>
      <c r="D33" s="170" t="s">
        <v>223</v>
      </c>
      <c r="E33" s="171">
        <v>0.12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3" t="s">
        <v>224</v>
      </c>
      <c r="S33" s="173" t="s">
        <v>142</v>
      </c>
      <c r="T33" s="174" t="s">
        <v>142</v>
      </c>
      <c r="U33" s="160">
        <v>0.77</v>
      </c>
      <c r="V33" s="160">
        <f>ROUND(E33*U33,2)</f>
        <v>0.09</v>
      </c>
      <c r="W33" s="160"/>
      <c r="X33" s="160" t="s">
        <v>200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201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8"/>
      <c r="B34" s="159"/>
      <c r="C34" s="263" t="s">
        <v>234</v>
      </c>
      <c r="D34" s="264"/>
      <c r="E34" s="264"/>
      <c r="F34" s="264"/>
      <c r="G34" s="264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203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5" t="str">
        <f>C34</f>
        <v>korytech vodotečí, melioračních kanálech s přemístěním suti na hromady na vzdálenost do 20 m nebo s naložením na dopravní prostředek,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3" t="s">
        <v>235</v>
      </c>
      <c r="D35" s="182"/>
      <c r="E35" s="183">
        <v>0.12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205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68">
        <v>8</v>
      </c>
      <c r="B36" s="169" t="s">
        <v>236</v>
      </c>
      <c r="C36" s="178" t="s">
        <v>237</v>
      </c>
      <c r="D36" s="170" t="s">
        <v>223</v>
      </c>
      <c r="E36" s="171">
        <v>50.12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 t="s">
        <v>224</v>
      </c>
      <c r="S36" s="173" t="s">
        <v>142</v>
      </c>
      <c r="T36" s="174" t="s">
        <v>142</v>
      </c>
      <c r="U36" s="160">
        <v>9.7000000000000003E-2</v>
      </c>
      <c r="V36" s="160">
        <f>ROUND(E36*U36,2)</f>
        <v>4.8600000000000003</v>
      </c>
      <c r="W36" s="160"/>
      <c r="X36" s="160" t="s">
        <v>200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201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263" t="s">
        <v>238</v>
      </c>
      <c r="D37" s="264"/>
      <c r="E37" s="264"/>
      <c r="F37" s="264"/>
      <c r="G37" s="264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203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5" t="str">
        <f>C37</f>
        <v>nebo lesní půdy, s vodorovným přemístěním na hromady v místě upotřebení nebo na dočasné či trvalé skládky se složením</v>
      </c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254" t="s">
        <v>239</v>
      </c>
      <c r="D38" s="255"/>
      <c r="E38" s="255"/>
      <c r="F38" s="255"/>
      <c r="G38" s="255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147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75" t="str">
        <f>C38</f>
        <v>Potřebné množství vybrané ornice se použije na znovuohumusování, odvezena a uložena na meziskládku. Nezapočteno do odvozu a uložení na skládku.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3" t="s">
        <v>240</v>
      </c>
      <c r="D39" s="182"/>
      <c r="E39" s="183">
        <v>50.12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205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68">
        <v>9</v>
      </c>
      <c r="B40" s="169" t="s">
        <v>241</v>
      </c>
      <c r="C40" s="178" t="s">
        <v>242</v>
      </c>
      <c r="D40" s="170" t="s">
        <v>223</v>
      </c>
      <c r="E40" s="171">
        <v>56.704000000000001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3" t="s">
        <v>224</v>
      </c>
      <c r="S40" s="173" t="s">
        <v>142</v>
      </c>
      <c r="T40" s="174" t="s">
        <v>142</v>
      </c>
      <c r="U40" s="160">
        <v>0.23599999999999999</v>
      </c>
      <c r="V40" s="160">
        <f>ROUND(E40*U40,2)</f>
        <v>13.38</v>
      </c>
      <c r="W40" s="160"/>
      <c r="X40" s="160" t="s">
        <v>200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201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63" t="s">
        <v>243</v>
      </c>
      <c r="D41" s="264"/>
      <c r="E41" s="264"/>
      <c r="F41" s="264"/>
      <c r="G41" s="264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203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5" t="str">
        <f>C41</f>
        <v>s přemístěním výkopku v příčných profilech na vzdálenost do 15 m nebo s naložením na dopravní prostředek.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3" t="s">
        <v>244</v>
      </c>
      <c r="D42" s="182"/>
      <c r="E42" s="183">
        <v>56.704000000000001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205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68">
        <v>10</v>
      </c>
      <c r="B43" s="169" t="s">
        <v>245</v>
      </c>
      <c r="C43" s="178" t="s">
        <v>246</v>
      </c>
      <c r="D43" s="170" t="s">
        <v>223</v>
      </c>
      <c r="E43" s="171">
        <v>545.59820000000002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3">
        <v>0</v>
      </c>
      <c r="O43" s="173">
        <f>ROUND(E43*N43,2)</f>
        <v>0</v>
      </c>
      <c r="P43" s="173">
        <v>0</v>
      </c>
      <c r="Q43" s="173">
        <f>ROUND(E43*P43,2)</f>
        <v>0</v>
      </c>
      <c r="R43" s="173" t="s">
        <v>224</v>
      </c>
      <c r="S43" s="173" t="s">
        <v>142</v>
      </c>
      <c r="T43" s="174" t="s">
        <v>142</v>
      </c>
      <c r="U43" s="160">
        <v>0.223</v>
      </c>
      <c r="V43" s="160">
        <f>ROUND(E43*U43,2)</f>
        <v>121.67</v>
      </c>
      <c r="W43" s="160"/>
      <c r="X43" s="160" t="s">
        <v>200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201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63" t="s">
        <v>243</v>
      </c>
      <c r="D44" s="264"/>
      <c r="E44" s="264"/>
      <c r="F44" s="264"/>
      <c r="G44" s="264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203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75" t="str">
        <f>C44</f>
        <v>s přemístěním výkopku v příčných profilech na vzdálenost do 15 m nebo s naložením na dopravní prostředek.</v>
      </c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3" t="s">
        <v>247</v>
      </c>
      <c r="D45" s="182"/>
      <c r="E45" s="183">
        <v>21.335999999999999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205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3" t="s">
        <v>248</v>
      </c>
      <c r="D46" s="182"/>
      <c r="E46" s="183">
        <v>166.85409999999999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205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3" t="s">
        <v>249</v>
      </c>
      <c r="D47" s="182"/>
      <c r="E47" s="183">
        <v>139.7816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205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3" t="s">
        <v>250</v>
      </c>
      <c r="D48" s="182"/>
      <c r="E48" s="183">
        <v>217.62649999999999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205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68">
        <v>11</v>
      </c>
      <c r="B49" s="169" t="s">
        <v>251</v>
      </c>
      <c r="C49" s="178" t="s">
        <v>252</v>
      </c>
      <c r="D49" s="170" t="s">
        <v>223</v>
      </c>
      <c r="E49" s="171">
        <v>109.11964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 t="s">
        <v>224</v>
      </c>
      <c r="S49" s="173" t="s">
        <v>142</v>
      </c>
      <c r="T49" s="174" t="s">
        <v>142</v>
      </c>
      <c r="U49" s="160">
        <v>8.7999999999999995E-2</v>
      </c>
      <c r="V49" s="160">
        <f>ROUND(E49*U49,2)</f>
        <v>9.6</v>
      </c>
      <c r="W49" s="160"/>
      <c r="X49" s="160" t="s">
        <v>200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201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63" t="s">
        <v>243</v>
      </c>
      <c r="D50" s="264"/>
      <c r="E50" s="264"/>
      <c r="F50" s="264"/>
      <c r="G50" s="264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203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75" t="str">
        <f>C50</f>
        <v>s přemístěním výkopku v příčných profilech na vzdálenost do 15 m nebo s naložením na dopravní prostředek.</v>
      </c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3" t="s">
        <v>253</v>
      </c>
      <c r="D51" s="182"/>
      <c r="E51" s="183">
        <v>109.11964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205</v>
      </c>
      <c r="AH51" s="151">
        <v>5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68">
        <v>12</v>
      </c>
      <c r="B52" s="169" t="s">
        <v>254</v>
      </c>
      <c r="C52" s="178" t="s">
        <v>255</v>
      </c>
      <c r="D52" s="170" t="s">
        <v>223</v>
      </c>
      <c r="E52" s="171">
        <v>233.82702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3">
        <v>0</v>
      </c>
      <c r="O52" s="173">
        <f>ROUND(E52*N52,2)</f>
        <v>0</v>
      </c>
      <c r="P52" s="173">
        <v>0</v>
      </c>
      <c r="Q52" s="173">
        <f>ROUND(E52*P52,2)</f>
        <v>0</v>
      </c>
      <c r="R52" s="173" t="s">
        <v>224</v>
      </c>
      <c r="S52" s="173" t="s">
        <v>142</v>
      </c>
      <c r="T52" s="174" t="s">
        <v>142</v>
      </c>
      <c r="U52" s="160">
        <v>0.434</v>
      </c>
      <c r="V52" s="160">
        <f>ROUND(E52*U52,2)</f>
        <v>101.48</v>
      </c>
      <c r="W52" s="160"/>
      <c r="X52" s="160" t="s">
        <v>200</v>
      </c>
      <c r="Y52" s="151"/>
      <c r="Z52" s="151"/>
      <c r="AA52" s="151"/>
      <c r="AB52" s="151"/>
      <c r="AC52" s="151"/>
      <c r="AD52" s="151"/>
      <c r="AE52" s="151"/>
      <c r="AF52" s="151"/>
      <c r="AG52" s="151" t="s">
        <v>201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63" t="s">
        <v>243</v>
      </c>
      <c r="D53" s="264"/>
      <c r="E53" s="264"/>
      <c r="F53" s="264"/>
      <c r="G53" s="264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203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75" t="str">
        <f>C53</f>
        <v>s přemístěním výkopku v příčných profilech na vzdálenost do 15 m nebo s naložením na dopravní prostředek.</v>
      </c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3" t="s">
        <v>256</v>
      </c>
      <c r="D54" s="182"/>
      <c r="E54" s="183">
        <v>233.82702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205</v>
      </c>
      <c r="AH54" s="151">
        <v>5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4" t="s">
        <v>257</v>
      </c>
      <c r="D55" s="184"/>
      <c r="E55" s="185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205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5" t="s">
        <v>258</v>
      </c>
      <c r="D56" s="184"/>
      <c r="E56" s="185">
        <v>0.42857000000000001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205</v>
      </c>
      <c r="AH56" s="151">
        <v>2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4" t="s">
        <v>259</v>
      </c>
      <c r="D57" s="184"/>
      <c r="E57" s="185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205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13</v>
      </c>
      <c r="B58" s="169" t="s">
        <v>260</v>
      </c>
      <c r="C58" s="178" t="s">
        <v>261</v>
      </c>
      <c r="D58" s="170" t="s">
        <v>223</v>
      </c>
      <c r="E58" s="171">
        <v>46.7654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3" t="s">
        <v>224</v>
      </c>
      <c r="S58" s="173" t="s">
        <v>142</v>
      </c>
      <c r="T58" s="174" t="s">
        <v>142</v>
      </c>
      <c r="U58" s="160">
        <v>0.11899999999999999</v>
      </c>
      <c r="V58" s="160">
        <f>ROUND(E58*U58,2)</f>
        <v>5.57</v>
      </c>
      <c r="W58" s="160"/>
      <c r="X58" s="160" t="s">
        <v>200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201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63" t="s">
        <v>243</v>
      </c>
      <c r="D59" s="264"/>
      <c r="E59" s="264"/>
      <c r="F59" s="264"/>
      <c r="G59" s="264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203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75" t="str">
        <f>C59</f>
        <v>s přemístěním výkopku v příčných profilech na vzdálenost do 15 m nebo s naložením na dopravní prostředek.</v>
      </c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3" t="s">
        <v>262</v>
      </c>
      <c r="D60" s="182"/>
      <c r="E60" s="183">
        <v>46.7654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205</v>
      </c>
      <c r="AH60" s="151">
        <v>5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68">
        <v>14</v>
      </c>
      <c r="B61" s="169" t="s">
        <v>263</v>
      </c>
      <c r="C61" s="178" t="s">
        <v>264</v>
      </c>
      <c r="D61" s="170" t="s">
        <v>223</v>
      </c>
      <c r="E61" s="171">
        <v>41.14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3" t="s">
        <v>224</v>
      </c>
      <c r="S61" s="173" t="s">
        <v>142</v>
      </c>
      <c r="T61" s="174" t="s">
        <v>142</v>
      </c>
      <c r="U61" s="160">
        <v>0.20300000000000001</v>
      </c>
      <c r="V61" s="160">
        <f>ROUND(E61*U61,2)</f>
        <v>8.35</v>
      </c>
      <c r="W61" s="160"/>
      <c r="X61" s="160" t="s">
        <v>200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201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263" t="s">
        <v>265</v>
      </c>
      <c r="D62" s="264"/>
      <c r="E62" s="264"/>
      <c r="F62" s="264"/>
      <c r="G62" s="264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203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54" t="s">
        <v>266</v>
      </c>
      <c r="D63" s="255"/>
      <c r="E63" s="255"/>
      <c r="F63" s="255"/>
      <c r="G63" s="255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147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3" t="s">
        <v>267</v>
      </c>
      <c r="D64" s="182"/>
      <c r="E64" s="183">
        <v>41.14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205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15</v>
      </c>
      <c r="B65" s="169" t="s">
        <v>268</v>
      </c>
      <c r="C65" s="178" t="s">
        <v>269</v>
      </c>
      <c r="D65" s="170" t="s">
        <v>223</v>
      </c>
      <c r="E65" s="171">
        <v>50.55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0</v>
      </c>
      <c r="O65" s="173">
        <f>ROUND(E65*N65,2)</f>
        <v>0</v>
      </c>
      <c r="P65" s="173">
        <v>0</v>
      </c>
      <c r="Q65" s="173">
        <f>ROUND(E65*P65,2)</f>
        <v>0</v>
      </c>
      <c r="R65" s="173" t="s">
        <v>224</v>
      </c>
      <c r="S65" s="173" t="s">
        <v>142</v>
      </c>
      <c r="T65" s="174" t="s">
        <v>142</v>
      </c>
      <c r="U65" s="160">
        <v>0.495</v>
      </c>
      <c r="V65" s="160">
        <f>ROUND(E65*U65,2)</f>
        <v>25.02</v>
      </c>
      <c r="W65" s="160"/>
      <c r="X65" s="160" t="s">
        <v>200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201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8"/>
      <c r="B66" s="159"/>
      <c r="C66" s="263" t="s">
        <v>270</v>
      </c>
      <c r="D66" s="264"/>
      <c r="E66" s="264"/>
      <c r="F66" s="264"/>
      <c r="G66" s="264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203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75" t="str">
        <f>C66</f>
        <v>zapažených i nezapažených s urovnáním dna do předepsaného profilu a spádu, s přehozením výkopku na přilehlém terénu na vzdálenost do 3 m od podélné osy rýhy nebo s naložením výkopku na dopravní prostředek.</v>
      </c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3" t="s">
        <v>271</v>
      </c>
      <c r="D67" s="182"/>
      <c r="E67" s="183">
        <v>50.55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205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68">
        <v>16</v>
      </c>
      <c r="B68" s="169" t="s">
        <v>272</v>
      </c>
      <c r="C68" s="178" t="s">
        <v>273</v>
      </c>
      <c r="D68" s="170" t="s">
        <v>223</v>
      </c>
      <c r="E68" s="171">
        <v>10.11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73">
        <v>0</v>
      </c>
      <c r="O68" s="173">
        <f>ROUND(E68*N68,2)</f>
        <v>0</v>
      </c>
      <c r="P68" s="173">
        <v>0</v>
      </c>
      <c r="Q68" s="173">
        <f>ROUND(E68*P68,2)</f>
        <v>0</v>
      </c>
      <c r="R68" s="173" t="s">
        <v>224</v>
      </c>
      <c r="S68" s="173" t="s">
        <v>142</v>
      </c>
      <c r="T68" s="174" t="s">
        <v>142</v>
      </c>
      <c r="U68" s="160">
        <v>0.60029999999999994</v>
      </c>
      <c r="V68" s="160">
        <f>ROUND(E68*U68,2)</f>
        <v>6.07</v>
      </c>
      <c r="W68" s="160"/>
      <c r="X68" s="160" t="s">
        <v>200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201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8"/>
      <c r="B69" s="159"/>
      <c r="C69" s="263" t="s">
        <v>270</v>
      </c>
      <c r="D69" s="264"/>
      <c r="E69" s="264"/>
      <c r="F69" s="264"/>
      <c r="G69" s="264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203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75" t="str">
        <f>C69</f>
        <v>zapažených i nezapažených s urovnáním dna do předepsaného profilu a spádu, s přehozením výkopku na přilehlém terénu na vzdálenost do 3 m od podélné osy rýhy nebo s naložením výkopku na dopravní prostředek.</v>
      </c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3" t="s">
        <v>274</v>
      </c>
      <c r="D70" s="182"/>
      <c r="E70" s="183">
        <v>10.11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205</v>
      </c>
      <c r="AH70" s="151">
        <v>5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68">
        <v>17</v>
      </c>
      <c r="B71" s="169" t="s">
        <v>275</v>
      </c>
      <c r="C71" s="178" t="s">
        <v>276</v>
      </c>
      <c r="D71" s="170" t="s">
        <v>223</v>
      </c>
      <c r="E71" s="171">
        <v>62.856000000000002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3">
        <v>0</v>
      </c>
      <c r="O71" s="173">
        <f>ROUND(E71*N71,2)</f>
        <v>0</v>
      </c>
      <c r="P71" s="173">
        <v>0</v>
      </c>
      <c r="Q71" s="173">
        <f>ROUND(E71*P71,2)</f>
        <v>0</v>
      </c>
      <c r="R71" s="173" t="s">
        <v>224</v>
      </c>
      <c r="S71" s="173" t="s">
        <v>142</v>
      </c>
      <c r="T71" s="174" t="s">
        <v>142</v>
      </c>
      <c r="U71" s="160">
        <v>2.6629999999999998</v>
      </c>
      <c r="V71" s="160">
        <f>ROUND(E71*U71,2)</f>
        <v>167.39</v>
      </c>
      <c r="W71" s="160"/>
      <c r="X71" s="160" t="s">
        <v>200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201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33.75" outlineLevel="1" x14ac:dyDescent="0.2">
      <c r="A72" s="158"/>
      <c r="B72" s="159"/>
      <c r="C72" s="263" t="s">
        <v>277</v>
      </c>
      <c r="D72" s="264"/>
      <c r="E72" s="264"/>
      <c r="F72" s="264"/>
      <c r="G72" s="264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203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75" t="str">
        <f>C72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54" t="s">
        <v>278</v>
      </c>
      <c r="D73" s="255"/>
      <c r="E73" s="255"/>
      <c r="F73" s="255"/>
      <c r="G73" s="255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147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3" t="s">
        <v>279</v>
      </c>
      <c r="D74" s="182"/>
      <c r="E74" s="183">
        <v>62.856000000000002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205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68">
        <v>18</v>
      </c>
      <c r="B75" s="169" t="s">
        <v>280</v>
      </c>
      <c r="C75" s="178" t="s">
        <v>281</v>
      </c>
      <c r="D75" s="170" t="s">
        <v>223</v>
      </c>
      <c r="E75" s="171">
        <v>12.571199999999999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0</v>
      </c>
      <c r="O75" s="173">
        <f>ROUND(E75*N75,2)</f>
        <v>0</v>
      </c>
      <c r="P75" s="173">
        <v>0</v>
      </c>
      <c r="Q75" s="173">
        <f>ROUND(E75*P75,2)</f>
        <v>0</v>
      </c>
      <c r="R75" s="173" t="s">
        <v>224</v>
      </c>
      <c r="S75" s="173" t="s">
        <v>142</v>
      </c>
      <c r="T75" s="174" t="s">
        <v>142</v>
      </c>
      <c r="U75" s="160">
        <v>0.747</v>
      </c>
      <c r="V75" s="160">
        <f>ROUND(E75*U75,2)</f>
        <v>9.39</v>
      </c>
      <c r="W75" s="160"/>
      <c r="X75" s="160" t="s">
        <v>200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201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33.75" outlineLevel="1" x14ac:dyDescent="0.2">
      <c r="A76" s="158"/>
      <c r="B76" s="159"/>
      <c r="C76" s="263" t="s">
        <v>277</v>
      </c>
      <c r="D76" s="264"/>
      <c r="E76" s="264"/>
      <c r="F76" s="264"/>
      <c r="G76" s="264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203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75" t="str">
        <f>C76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3" t="s">
        <v>282</v>
      </c>
      <c r="D77" s="182"/>
      <c r="E77" s="183">
        <v>12.571199999999999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205</v>
      </c>
      <c r="AH77" s="151">
        <v>5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68">
        <v>19</v>
      </c>
      <c r="B78" s="169" t="s">
        <v>283</v>
      </c>
      <c r="C78" s="178" t="s">
        <v>284</v>
      </c>
      <c r="D78" s="170" t="s">
        <v>223</v>
      </c>
      <c r="E78" s="171">
        <v>4.6656000000000004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3">
        <v>1.554E-2</v>
      </c>
      <c r="O78" s="173">
        <f>ROUND(E78*N78,2)</f>
        <v>7.0000000000000007E-2</v>
      </c>
      <c r="P78" s="173">
        <v>0</v>
      </c>
      <c r="Q78" s="173">
        <f>ROUND(E78*P78,2)</f>
        <v>0</v>
      </c>
      <c r="R78" s="173" t="s">
        <v>224</v>
      </c>
      <c r="S78" s="173" t="s">
        <v>142</v>
      </c>
      <c r="T78" s="174" t="s">
        <v>142</v>
      </c>
      <c r="U78" s="160">
        <v>2.609</v>
      </c>
      <c r="V78" s="160">
        <f>ROUND(E78*U78,2)</f>
        <v>12.17</v>
      </c>
      <c r="W78" s="160"/>
      <c r="X78" s="160" t="s">
        <v>200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201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33.75" outlineLevel="1" x14ac:dyDescent="0.2">
      <c r="A79" s="158"/>
      <c r="B79" s="159"/>
      <c r="C79" s="263" t="s">
        <v>277</v>
      </c>
      <c r="D79" s="264"/>
      <c r="E79" s="264"/>
      <c r="F79" s="264"/>
      <c r="G79" s="264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203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75" t="str">
        <f>C79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79" s="151"/>
      <c r="BC79" s="151"/>
      <c r="BD79" s="151"/>
      <c r="BE79" s="151"/>
      <c r="BF79" s="151"/>
      <c r="BG79" s="151"/>
      <c r="BH79" s="151"/>
    </row>
    <row r="80" spans="1:60" ht="33.75" outlineLevel="1" x14ac:dyDescent="0.2">
      <c r="A80" s="158"/>
      <c r="B80" s="159"/>
      <c r="C80" s="254" t="s">
        <v>285</v>
      </c>
      <c r="D80" s="255"/>
      <c r="E80" s="255"/>
      <c r="F80" s="255"/>
      <c r="G80" s="255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147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75" t="str">
        <f>C80</f>
        <v>Odstranění horních dílů šachty do úrovně zemní pláně. Hloubení s případným nutným přemístěním výkopku ve výkopišti, s přehozením výkopku na přilehlém terénu na vzd. do 5 m od hrany šachty nebo s naložením na dopravní prostředek. V položce je kalkulováno i svislé přemístění výkopku.</v>
      </c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3" t="s">
        <v>286</v>
      </c>
      <c r="D81" s="182"/>
      <c r="E81" s="183">
        <v>4.6656000000000004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205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20</v>
      </c>
      <c r="B82" s="169" t="s">
        <v>287</v>
      </c>
      <c r="C82" s="178" t="s">
        <v>288</v>
      </c>
      <c r="D82" s="170" t="s">
        <v>198</v>
      </c>
      <c r="E82" s="171">
        <v>150.5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73">
        <v>6.9999999999999999E-4</v>
      </c>
      <c r="O82" s="173">
        <f>ROUND(E82*N82,2)</f>
        <v>0.11</v>
      </c>
      <c r="P82" s="173">
        <v>0</v>
      </c>
      <c r="Q82" s="173">
        <f>ROUND(E82*P82,2)</f>
        <v>0</v>
      </c>
      <c r="R82" s="173" t="s">
        <v>224</v>
      </c>
      <c r="S82" s="173" t="s">
        <v>142</v>
      </c>
      <c r="T82" s="174" t="s">
        <v>142</v>
      </c>
      <c r="U82" s="160">
        <v>0.156</v>
      </c>
      <c r="V82" s="160">
        <f>ROUND(E82*U82,2)</f>
        <v>23.48</v>
      </c>
      <c r="W82" s="160"/>
      <c r="X82" s="160" t="s">
        <v>200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201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3" t="s">
        <v>289</v>
      </c>
      <c r="D83" s="182"/>
      <c r="E83" s="183">
        <v>150.5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205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21</v>
      </c>
      <c r="B84" s="169" t="s">
        <v>290</v>
      </c>
      <c r="C84" s="178" t="s">
        <v>291</v>
      </c>
      <c r="D84" s="170" t="s">
        <v>198</v>
      </c>
      <c r="E84" s="171">
        <v>150.5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73">
        <v>0</v>
      </c>
      <c r="O84" s="173">
        <f>ROUND(E84*N84,2)</f>
        <v>0</v>
      </c>
      <c r="P84" s="173">
        <v>0</v>
      </c>
      <c r="Q84" s="173">
        <f>ROUND(E84*P84,2)</f>
        <v>0</v>
      </c>
      <c r="R84" s="173" t="s">
        <v>224</v>
      </c>
      <c r="S84" s="173" t="s">
        <v>142</v>
      </c>
      <c r="T84" s="174" t="s">
        <v>142</v>
      </c>
      <c r="U84" s="160">
        <v>9.5000000000000001E-2</v>
      </c>
      <c r="V84" s="160">
        <f>ROUND(E84*U84,2)</f>
        <v>14.3</v>
      </c>
      <c r="W84" s="160"/>
      <c r="X84" s="160" t="s">
        <v>200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201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263" t="s">
        <v>292</v>
      </c>
      <c r="D85" s="264"/>
      <c r="E85" s="264"/>
      <c r="F85" s="264"/>
      <c r="G85" s="264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203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3" t="s">
        <v>293</v>
      </c>
      <c r="D86" s="182"/>
      <c r="E86" s="183">
        <v>150.5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205</v>
      </c>
      <c r="AH86" s="151">
        <v>5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68">
        <v>22</v>
      </c>
      <c r="B87" s="169" t="s">
        <v>294</v>
      </c>
      <c r="C87" s="178" t="s">
        <v>295</v>
      </c>
      <c r="D87" s="170" t="s">
        <v>223</v>
      </c>
      <c r="E87" s="171">
        <v>62.856000000000002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4.6000000000000001E-4</v>
      </c>
      <c r="O87" s="173">
        <f>ROUND(E87*N87,2)</f>
        <v>0.03</v>
      </c>
      <c r="P87" s="173">
        <v>0</v>
      </c>
      <c r="Q87" s="173">
        <f>ROUND(E87*P87,2)</f>
        <v>0</v>
      </c>
      <c r="R87" s="173" t="s">
        <v>224</v>
      </c>
      <c r="S87" s="173" t="s">
        <v>142</v>
      </c>
      <c r="T87" s="174" t="s">
        <v>142</v>
      </c>
      <c r="U87" s="160">
        <v>0.252</v>
      </c>
      <c r="V87" s="160">
        <f>ROUND(E87*U87,2)</f>
        <v>15.84</v>
      </c>
      <c r="W87" s="160"/>
      <c r="X87" s="160" t="s">
        <v>200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201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63" t="s">
        <v>296</v>
      </c>
      <c r="D88" s="264"/>
      <c r="E88" s="264"/>
      <c r="F88" s="264"/>
      <c r="G88" s="264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203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3" t="s">
        <v>297</v>
      </c>
      <c r="D89" s="182"/>
      <c r="E89" s="183">
        <v>62.856000000000002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205</v>
      </c>
      <c r="AH89" s="151">
        <v>5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68">
        <v>23</v>
      </c>
      <c r="B90" s="169" t="s">
        <v>298</v>
      </c>
      <c r="C90" s="178" t="s">
        <v>299</v>
      </c>
      <c r="D90" s="170" t="s">
        <v>223</v>
      </c>
      <c r="E90" s="171">
        <v>62.856000000000002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73">
        <v>0</v>
      </c>
      <c r="O90" s="173">
        <f>ROUND(E90*N90,2)</f>
        <v>0</v>
      </c>
      <c r="P90" s="173">
        <v>0</v>
      </c>
      <c r="Q90" s="173">
        <f>ROUND(E90*P90,2)</f>
        <v>0</v>
      </c>
      <c r="R90" s="173" t="s">
        <v>224</v>
      </c>
      <c r="S90" s="173" t="s">
        <v>142</v>
      </c>
      <c r="T90" s="174" t="s">
        <v>142</v>
      </c>
      <c r="U90" s="160">
        <v>0.152</v>
      </c>
      <c r="V90" s="160">
        <f>ROUND(E90*U90,2)</f>
        <v>9.5500000000000007</v>
      </c>
      <c r="W90" s="160"/>
      <c r="X90" s="160" t="s">
        <v>200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201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263" t="s">
        <v>300</v>
      </c>
      <c r="D91" s="264"/>
      <c r="E91" s="264"/>
      <c r="F91" s="264"/>
      <c r="G91" s="264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203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3" t="s">
        <v>301</v>
      </c>
      <c r="D92" s="182"/>
      <c r="E92" s="183">
        <v>62.856000000000002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205</v>
      </c>
      <c r="AH92" s="151">
        <v>5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68">
        <v>24</v>
      </c>
      <c r="B93" s="169" t="s">
        <v>302</v>
      </c>
      <c r="C93" s="178" t="s">
        <v>303</v>
      </c>
      <c r="D93" s="170" t="s">
        <v>223</v>
      </c>
      <c r="E93" s="171">
        <v>82.28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73">
        <v>0</v>
      </c>
      <c r="O93" s="173">
        <f>ROUND(E93*N93,2)</f>
        <v>0</v>
      </c>
      <c r="P93" s="173">
        <v>0</v>
      </c>
      <c r="Q93" s="173">
        <f>ROUND(E93*P93,2)</f>
        <v>0</v>
      </c>
      <c r="R93" s="173" t="s">
        <v>224</v>
      </c>
      <c r="S93" s="173" t="s">
        <v>142</v>
      </c>
      <c r="T93" s="174" t="s">
        <v>142</v>
      </c>
      <c r="U93" s="160">
        <v>1.0999999999999999E-2</v>
      </c>
      <c r="V93" s="160">
        <f>ROUND(E93*U93,2)</f>
        <v>0.91</v>
      </c>
      <c r="W93" s="160"/>
      <c r="X93" s="160" t="s">
        <v>200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201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263" t="s">
        <v>304</v>
      </c>
      <c r="D94" s="264"/>
      <c r="E94" s="264"/>
      <c r="F94" s="264"/>
      <c r="G94" s="264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203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54" t="s">
        <v>305</v>
      </c>
      <c r="D95" s="255"/>
      <c r="E95" s="255"/>
      <c r="F95" s="255"/>
      <c r="G95" s="255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147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3" t="s">
        <v>306</v>
      </c>
      <c r="D96" s="182"/>
      <c r="E96" s="183">
        <v>41.14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205</v>
      </c>
      <c r="AH96" s="151">
        <v>5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3" t="s">
        <v>306</v>
      </c>
      <c r="D97" s="182"/>
      <c r="E97" s="183">
        <v>41.14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205</v>
      </c>
      <c r="AH97" s="151">
        <v>5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68">
        <v>25</v>
      </c>
      <c r="B98" s="169" t="s">
        <v>307</v>
      </c>
      <c r="C98" s="178" t="s">
        <v>308</v>
      </c>
      <c r="D98" s="170" t="s">
        <v>223</v>
      </c>
      <c r="E98" s="171">
        <v>958.51522</v>
      </c>
      <c r="F98" s="172"/>
      <c r="G98" s="173">
        <f>ROUND(E98*F98,2)</f>
        <v>0</v>
      </c>
      <c r="H98" s="172"/>
      <c r="I98" s="173">
        <f>ROUND(E98*H98,2)</f>
        <v>0</v>
      </c>
      <c r="J98" s="172"/>
      <c r="K98" s="173">
        <f>ROUND(E98*J98,2)</f>
        <v>0</v>
      </c>
      <c r="L98" s="173">
        <v>21</v>
      </c>
      <c r="M98" s="173">
        <f>G98*(1+L98/100)</f>
        <v>0</v>
      </c>
      <c r="N98" s="173">
        <v>0</v>
      </c>
      <c r="O98" s="173">
        <f>ROUND(E98*N98,2)</f>
        <v>0</v>
      </c>
      <c r="P98" s="173">
        <v>0</v>
      </c>
      <c r="Q98" s="173">
        <f>ROUND(E98*P98,2)</f>
        <v>0</v>
      </c>
      <c r="R98" s="173" t="s">
        <v>224</v>
      </c>
      <c r="S98" s="173" t="s">
        <v>142</v>
      </c>
      <c r="T98" s="174" t="s">
        <v>142</v>
      </c>
      <c r="U98" s="160">
        <v>2.1999999999999999E-2</v>
      </c>
      <c r="V98" s="160">
        <f>ROUND(E98*U98,2)</f>
        <v>21.09</v>
      </c>
      <c r="W98" s="160"/>
      <c r="X98" s="160" t="s">
        <v>200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201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263" t="s">
        <v>304</v>
      </c>
      <c r="D99" s="264"/>
      <c r="E99" s="264"/>
      <c r="F99" s="264"/>
      <c r="G99" s="264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203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3" t="s">
        <v>309</v>
      </c>
      <c r="D100" s="182"/>
      <c r="E100" s="183">
        <v>50.12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205</v>
      </c>
      <c r="AH100" s="151">
        <v>5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3" t="s">
        <v>310</v>
      </c>
      <c r="D101" s="182"/>
      <c r="E101" s="183">
        <v>56.704000000000001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205</v>
      </c>
      <c r="AH101" s="151">
        <v>5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3" t="s">
        <v>311</v>
      </c>
      <c r="D102" s="182"/>
      <c r="E102" s="183">
        <v>545.59820000000002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205</v>
      </c>
      <c r="AH102" s="151">
        <v>5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3" t="s">
        <v>312</v>
      </c>
      <c r="D103" s="182"/>
      <c r="E103" s="183">
        <v>233.82702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205</v>
      </c>
      <c r="AH103" s="151">
        <v>5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3" t="s">
        <v>313</v>
      </c>
      <c r="D104" s="182"/>
      <c r="E104" s="183">
        <v>-41.14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205</v>
      </c>
      <c r="AH104" s="151">
        <v>5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3" t="s">
        <v>314</v>
      </c>
      <c r="D105" s="182"/>
      <c r="E105" s="183">
        <v>50.55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205</v>
      </c>
      <c r="AH105" s="151">
        <v>5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3" t="s">
        <v>297</v>
      </c>
      <c r="D106" s="182"/>
      <c r="E106" s="183">
        <v>62.856000000000002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205</v>
      </c>
      <c r="AH106" s="151">
        <v>5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68">
        <v>26</v>
      </c>
      <c r="B107" s="169" t="s">
        <v>315</v>
      </c>
      <c r="C107" s="178" t="s">
        <v>316</v>
      </c>
      <c r="D107" s="170" t="s">
        <v>223</v>
      </c>
      <c r="E107" s="171">
        <v>4.6656000000000004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73">
        <v>0</v>
      </c>
      <c r="O107" s="173">
        <f>ROUND(E107*N107,2)</f>
        <v>0</v>
      </c>
      <c r="P107" s="173">
        <v>0</v>
      </c>
      <c r="Q107" s="173">
        <f>ROUND(E107*P107,2)</f>
        <v>0</v>
      </c>
      <c r="R107" s="173" t="s">
        <v>224</v>
      </c>
      <c r="S107" s="173" t="s">
        <v>142</v>
      </c>
      <c r="T107" s="174" t="s">
        <v>142</v>
      </c>
      <c r="U107" s="160">
        <v>1.2E-2</v>
      </c>
      <c r="V107" s="160">
        <f>ROUND(E107*U107,2)</f>
        <v>0.06</v>
      </c>
      <c r="W107" s="160"/>
      <c r="X107" s="160" t="s">
        <v>200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201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263" t="s">
        <v>304</v>
      </c>
      <c r="D108" s="264"/>
      <c r="E108" s="264"/>
      <c r="F108" s="264"/>
      <c r="G108" s="264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203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3" t="s">
        <v>317</v>
      </c>
      <c r="D109" s="182"/>
      <c r="E109" s="183">
        <v>4.6656000000000004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205</v>
      </c>
      <c r="AH109" s="151">
        <v>5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68">
        <v>27</v>
      </c>
      <c r="B110" s="169" t="s">
        <v>318</v>
      </c>
      <c r="C110" s="178" t="s">
        <v>319</v>
      </c>
      <c r="D110" s="170" t="s">
        <v>223</v>
      </c>
      <c r="E110" s="171">
        <v>41.14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21</v>
      </c>
      <c r="M110" s="173">
        <f>G110*(1+L110/100)</f>
        <v>0</v>
      </c>
      <c r="N110" s="173">
        <v>0</v>
      </c>
      <c r="O110" s="173">
        <f>ROUND(E110*N110,2)</f>
        <v>0</v>
      </c>
      <c r="P110" s="173">
        <v>0</v>
      </c>
      <c r="Q110" s="173">
        <f>ROUND(E110*P110,2)</f>
        <v>0</v>
      </c>
      <c r="R110" s="173" t="s">
        <v>224</v>
      </c>
      <c r="S110" s="173" t="s">
        <v>142</v>
      </c>
      <c r="T110" s="174" t="s">
        <v>142</v>
      </c>
      <c r="U110" s="160">
        <v>4.05</v>
      </c>
      <c r="V110" s="160">
        <f>ROUND(E110*U110,2)</f>
        <v>166.62</v>
      </c>
      <c r="W110" s="160"/>
      <c r="X110" s="160" t="s">
        <v>200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201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252" t="s">
        <v>320</v>
      </c>
      <c r="D111" s="253"/>
      <c r="E111" s="253"/>
      <c r="F111" s="253"/>
      <c r="G111" s="253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3" t="s">
        <v>306</v>
      </c>
      <c r="D112" s="182"/>
      <c r="E112" s="183">
        <v>41.14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205</v>
      </c>
      <c r="AH112" s="151">
        <v>5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68">
        <v>28</v>
      </c>
      <c r="B113" s="169" t="s">
        <v>321</v>
      </c>
      <c r="C113" s="178" t="s">
        <v>322</v>
      </c>
      <c r="D113" s="170" t="s">
        <v>223</v>
      </c>
      <c r="E113" s="171">
        <v>37.584000000000003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73">
        <v>0</v>
      </c>
      <c r="O113" s="173">
        <f>ROUND(E113*N113,2)</f>
        <v>0</v>
      </c>
      <c r="P113" s="173">
        <v>0</v>
      </c>
      <c r="Q113" s="173">
        <f>ROUND(E113*P113,2)</f>
        <v>0</v>
      </c>
      <c r="R113" s="173" t="s">
        <v>224</v>
      </c>
      <c r="S113" s="173" t="s">
        <v>142</v>
      </c>
      <c r="T113" s="174" t="s">
        <v>142</v>
      </c>
      <c r="U113" s="160">
        <v>2.1949999999999998</v>
      </c>
      <c r="V113" s="160">
        <f>ROUND(E113*U113,2)</f>
        <v>82.5</v>
      </c>
      <c r="W113" s="160"/>
      <c r="X113" s="160" t="s">
        <v>200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201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8"/>
      <c r="B114" s="159"/>
      <c r="C114" s="263" t="s">
        <v>323</v>
      </c>
      <c r="D114" s="264"/>
      <c r="E114" s="264"/>
      <c r="F114" s="264"/>
      <c r="G114" s="264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203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75" t="str">
        <f>C114</f>
        <v>sypaninou z vhodných hornin tř. 1 - 4 nebo materiálem, uloženým ve vzdálenosti do 30 m od vnějšího kraje objektu, pro jakoukoliv míru zhutnění,</v>
      </c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3" t="s">
        <v>297</v>
      </c>
      <c r="D115" s="182"/>
      <c r="E115" s="183">
        <v>62.856000000000002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205</v>
      </c>
      <c r="AH115" s="151">
        <v>5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3" t="s">
        <v>324</v>
      </c>
      <c r="D116" s="182"/>
      <c r="E116" s="183">
        <v>-2.16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205</v>
      </c>
      <c r="AH116" s="151">
        <v>5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3" t="s">
        <v>325</v>
      </c>
      <c r="D117" s="182"/>
      <c r="E117" s="183">
        <v>-2.16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205</v>
      </c>
      <c r="AH117" s="151">
        <v>5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3" t="s">
        <v>326</v>
      </c>
      <c r="D118" s="182"/>
      <c r="E118" s="183">
        <v>-10.476000000000001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205</v>
      </c>
      <c r="AH118" s="151">
        <v>5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3" t="s">
        <v>327</v>
      </c>
      <c r="D119" s="182"/>
      <c r="E119" s="183">
        <v>-10.476000000000001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205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4" t="s">
        <v>257</v>
      </c>
      <c r="D120" s="184"/>
      <c r="E120" s="185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205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5" t="s">
        <v>328</v>
      </c>
      <c r="D121" s="184"/>
      <c r="E121" s="185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205</v>
      </c>
      <c r="AH121" s="151">
        <v>2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4" t="s">
        <v>259</v>
      </c>
      <c r="D122" s="184"/>
      <c r="E122" s="185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205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68">
        <v>29</v>
      </c>
      <c r="B123" s="169" t="s">
        <v>329</v>
      </c>
      <c r="C123" s="178" t="s">
        <v>330</v>
      </c>
      <c r="D123" s="170" t="s">
        <v>198</v>
      </c>
      <c r="E123" s="171">
        <v>80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3">
        <v>9.4000000000000004E-3</v>
      </c>
      <c r="O123" s="173">
        <f>ROUND(E123*N123,2)</f>
        <v>0.75</v>
      </c>
      <c r="P123" s="173">
        <v>0</v>
      </c>
      <c r="Q123" s="173">
        <f>ROUND(E123*P123,2)</f>
        <v>0</v>
      </c>
      <c r="R123" s="173" t="s">
        <v>331</v>
      </c>
      <c r="S123" s="173" t="s">
        <v>142</v>
      </c>
      <c r="T123" s="174" t="s">
        <v>142</v>
      </c>
      <c r="U123" s="160">
        <v>0.86399999999999999</v>
      </c>
      <c r="V123" s="160">
        <f>ROUND(E123*U123,2)</f>
        <v>69.12</v>
      </c>
      <c r="W123" s="160"/>
      <c r="X123" s="160" t="s">
        <v>200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201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263" t="s">
        <v>332</v>
      </c>
      <c r="D124" s="264"/>
      <c r="E124" s="264"/>
      <c r="F124" s="264"/>
      <c r="G124" s="264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203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33.75" outlineLevel="1" x14ac:dyDescent="0.2">
      <c r="A125" s="158"/>
      <c r="B125" s="159"/>
      <c r="C125" s="254" t="s">
        <v>333</v>
      </c>
      <c r="D125" s="255"/>
      <c r="E125" s="255"/>
      <c r="F125" s="255"/>
      <c r="G125" s="255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147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75" t="str">
        <f>C125</f>
        <v>Včetně řeziva a jeho dopravného. Ochranné zařízení je třeba připevnit bez poškození stromu, nebude se dotýkat kmene stromu a nesmí být osazeno přímo na kořenové náběhy. Výška min. 2,0 m, nebo do výšky spodního kosterního větvení stromu. Mezi bedněním a samotným kmenem bude ochranné polštářování, fošny fixovány např. ocelovým lankem. Provedení dle ČSN 83 9061.</v>
      </c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3" t="s">
        <v>334</v>
      </c>
      <c r="D126" s="182"/>
      <c r="E126" s="183">
        <v>80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205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68">
        <v>30</v>
      </c>
      <c r="B127" s="169" t="s">
        <v>335</v>
      </c>
      <c r="C127" s="178" t="s">
        <v>336</v>
      </c>
      <c r="D127" s="170" t="s">
        <v>198</v>
      </c>
      <c r="E127" s="171">
        <v>80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73">
        <v>0</v>
      </c>
      <c r="O127" s="173">
        <f>ROUND(E127*N127,2)</f>
        <v>0</v>
      </c>
      <c r="P127" s="173">
        <v>0</v>
      </c>
      <c r="Q127" s="173">
        <f>ROUND(E127*P127,2)</f>
        <v>0</v>
      </c>
      <c r="R127" s="173" t="s">
        <v>331</v>
      </c>
      <c r="S127" s="173" t="s">
        <v>142</v>
      </c>
      <c r="T127" s="174" t="s">
        <v>142</v>
      </c>
      <c r="U127" s="160">
        <v>0.371</v>
      </c>
      <c r="V127" s="160">
        <f>ROUND(E127*U127,2)</f>
        <v>29.68</v>
      </c>
      <c r="W127" s="160"/>
      <c r="X127" s="160" t="s">
        <v>200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201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63" t="s">
        <v>332</v>
      </c>
      <c r="D128" s="264"/>
      <c r="E128" s="264"/>
      <c r="F128" s="264"/>
      <c r="G128" s="264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203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3" t="s">
        <v>337</v>
      </c>
      <c r="D129" s="182"/>
      <c r="E129" s="183">
        <v>80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205</v>
      </c>
      <c r="AH129" s="151">
        <v>5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68">
        <v>31</v>
      </c>
      <c r="B130" s="169" t="s">
        <v>338</v>
      </c>
      <c r="C130" s="178" t="s">
        <v>339</v>
      </c>
      <c r="D130" s="170" t="s">
        <v>223</v>
      </c>
      <c r="E130" s="171">
        <v>958.51522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3">
        <v>0</v>
      </c>
      <c r="O130" s="173">
        <f>ROUND(E130*N130,2)</f>
        <v>0</v>
      </c>
      <c r="P130" s="173">
        <v>0</v>
      </c>
      <c r="Q130" s="173">
        <f>ROUND(E130*P130,2)</f>
        <v>0</v>
      </c>
      <c r="R130" s="173" t="s">
        <v>224</v>
      </c>
      <c r="S130" s="173" t="s">
        <v>142</v>
      </c>
      <c r="T130" s="174" t="s">
        <v>142</v>
      </c>
      <c r="U130" s="160">
        <v>0</v>
      </c>
      <c r="V130" s="160">
        <f>ROUND(E130*U130,2)</f>
        <v>0</v>
      </c>
      <c r="W130" s="160"/>
      <c r="X130" s="160" t="s">
        <v>200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201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3" t="s">
        <v>340</v>
      </c>
      <c r="D131" s="182"/>
      <c r="E131" s="183">
        <v>958.51522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205</v>
      </c>
      <c r="AH131" s="151">
        <v>5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68">
        <v>32</v>
      </c>
      <c r="B132" s="169" t="s">
        <v>341</v>
      </c>
      <c r="C132" s="178" t="s">
        <v>342</v>
      </c>
      <c r="D132" s="170" t="s">
        <v>223</v>
      </c>
      <c r="E132" s="171">
        <v>4.6656000000000004</v>
      </c>
      <c r="F132" s="172"/>
      <c r="G132" s="173">
        <f>ROUND(E132*F132,2)</f>
        <v>0</v>
      </c>
      <c r="H132" s="172"/>
      <c r="I132" s="173">
        <f>ROUND(E132*H132,2)</f>
        <v>0</v>
      </c>
      <c r="J132" s="172"/>
      <c r="K132" s="173">
        <f>ROUND(E132*J132,2)</f>
        <v>0</v>
      </c>
      <c r="L132" s="173">
        <v>21</v>
      </c>
      <c r="M132" s="173">
        <f>G132*(1+L132/100)</f>
        <v>0</v>
      </c>
      <c r="N132" s="173">
        <v>0</v>
      </c>
      <c r="O132" s="173">
        <f>ROUND(E132*N132,2)</f>
        <v>0</v>
      </c>
      <c r="P132" s="173">
        <v>0</v>
      </c>
      <c r="Q132" s="173">
        <f>ROUND(E132*P132,2)</f>
        <v>0</v>
      </c>
      <c r="R132" s="173" t="s">
        <v>224</v>
      </c>
      <c r="S132" s="173" t="s">
        <v>142</v>
      </c>
      <c r="T132" s="174" t="s">
        <v>142</v>
      </c>
      <c r="U132" s="160">
        <v>0</v>
      </c>
      <c r="V132" s="160">
        <f>ROUND(E132*U132,2)</f>
        <v>0</v>
      </c>
      <c r="W132" s="160"/>
      <c r="X132" s="160" t="s">
        <v>200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201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3" t="s">
        <v>343</v>
      </c>
      <c r="D133" s="182"/>
      <c r="E133" s="183">
        <v>4.6656000000000004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205</v>
      </c>
      <c r="AH133" s="151">
        <v>5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2" t="s">
        <v>137</v>
      </c>
      <c r="B134" s="163" t="s">
        <v>69</v>
      </c>
      <c r="C134" s="177" t="s">
        <v>70</v>
      </c>
      <c r="D134" s="164"/>
      <c r="E134" s="165"/>
      <c r="F134" s="166"/>
      <c r="G134" s="166">
        <f>SUMIF(AG135:AG168,"&lt;&gt;NOR",G135:G168)</f>
        <v>0</v>
      </c>
      <c r="H134" s="166"/>
      <c r="I134" s="166">
        <f>SUM(I135:I168)</f>
        <v>0</v>
      </c>
      <c r="J134" s="166"/>
      <c r="K134" s="166">
        <f>SUM(K135:K168)</f>
        <v>0</v>
      </c>
      <c r="L134" s="166"/>
      <c r="M134" s="166">
        <f>SUM(M135:M168)</f>
        <v>0</v>
      </c>
      <c r="N134" s="166"/>
      <c r="O134" s="166">
        <f>SUM(O135:O168)</f>
        <v>1714.35</v>
      </c>
      <c r="P134" s="166"/>
      <c r="Q134" s="166">
        <f>SUM(Q135:Q168)</f>
        <v>0</v>
      </c>
      <c r="R134" s="166"/>
      <c r="S134" s="166"/>
      <c r="T134" s="167"/>
      <c r="U134" s="161"/>
      <c r="V134" s="161">
        <f>SUM(V135:V168)</f>
        <v>347.43</v>
      </c>
      <c r="W134" s="161"/>
      <c r="X134" s="161"/>
      <c r="AG134" t="s">
        <v>138</v>
      </c>
    </row>
    <row r="135" spans="1:60" outlineLevel="1" x14ac:dyDescent="0.2">
      <c r="A135" s="168">
        <v>33</v>
      </c>
      <c r="B135" s="169" t="s">
        <v>245</v>
      </c>
      <c r="C135" s="178" t="s">
        <v>246</v>
      </c>
      <c r="D135" s="170" t="s">
        <v>223</v>
      </c>
      <c r="E135" s="171">
        <v>540.64779999999996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73">
        <v>0</v>
      </c>
      <c r="O135" s="173">
        <f>ROUND(E135*N135,2)</f>
        <v>0</v>
      </c>
      <c r="P135" s="173">
        <v>0</v>
      </c>
      <c r="Q135" s="173">
        <f>ROUND(E135*P135,2)</f>
        <v>0</v>
      </c>
      <c r="R135" s="173" t="s">
        <v>224</v>
      </c>
      <c r="S135" s="173" t="s">
        <v>142</v>
      </c>
      <c r="T135" s="174" t="s">
        <v>142</v>
      </c>
      <c r="U135" s="160">
        <v>0.223</v>
      </c>
      <c r="V135" s="160">
        <f>ROUND(E135*U135,2)</f>
        <v>120.56</v>
      </c>
      <c r="W135" s="160"/>
      <c r="X135" s="160" t="s">
        <v>200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201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63" t="s">
        <v>243</v>
      </c>
      <c r="D136" s="264"/>
      <c r="E136" s="264"/>
      <c r="F136" s="264"/>
      <c r="G136" s="264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203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75" t="str">
        <f>C136</f>
        <v>s přemístěním výkopku v příčných profilech na vzdálenost do 15 m nebo s naložením na dopravní prostředek.</v>
      </c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254" t="s">
        <v>344</v>
      </c>
      <c r="D137" s="255"/>
      <c r="E137" s="255"/>
      <c r="F137" s="255"/>
      <c r="G137" s="255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147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3" t="s">
        <v>345</v>
      </c>
      <c r="D138" s="182"/>
      <c r="E138" s="183">
        <v>540.64779999999996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205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68">
        <v>34</v>
      </c>
      <c r="B139" s="169" t="s">
        <v>251</v>
      </c>
      <c r="C139" s="178" t="s">
        <v>252</v>
      </c>
      <c r="D139" s="170" t="s">
        <v>223</v>
      </c>
      <c r="E139" s="171">
        <v>108.12956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21</v>
      </c>
      <c r="M139" s="173">
        <f>G139*(1+L139/100)</f>
        <v>0</v>
      </c>
      <c r="N139" s="173">
        <v>0</v>
      </c>
      <c r="O139" s="173">
        <f>ROUND(E139*N139,2)</f>
        <v>0</v>
      </c>
      <c r="P139" s="173">
        <v>0</v>
      </c>
      <c r="Q139" s="173">
        <f>ROUND(E139*P139,2)</f>
        <v>0</v>
      </c>
      <c r="R139" s="173" t="s">
        <v>224</v>
      </c>
      <c r="S139" s="173" t="s">
        <v>142</v>
      </c>
      <c r="T139" s="174" t="s">
        <v>142</v>
      </c>
      <c r="U139" s="160">
        <v>8.7999999999999995E-2</v>
      </c>
      <c r="V139" s="160">
        <f>ROUND(E139*U139,2)</f>
        <v>9.52</v>
      </c>
      <c r="W139" s="160"/>
      <c r="X139" s="160" t="s">
        <v>200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201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263" t="s">
        <v>243</v>
      </c>
      <c r="D140" s="264"/>
      <c r="E140" s="264"/>
      <c r="F140" s="264"/>
      <c r="G140" s="264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203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75" t="str">
        <f>C140</f>
        <v>s přemístěním výkopku v příčných profilech na vzdálenost do 15 m nebo s naložením na dopravní prostředek.</v>
      </c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254" t="s">
        <v>344</v>
      </c>
      <c r="D141" s="255"/>
      <c r="E141" s="255"/>
      <c r="F141" s="255"/>
      <c r="G141" s="255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147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3" t="s">
        <v>346</v>
      </c>
      <c r="D142" s="182"/>
      <c r="E142" s="183">
        <v>108.12956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205</v>
      </c>
      <c r="AH142" s="151">
        <v>5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68">
        <v>35</v>
      </c>
      <c r="B143" s="169" t="s">
        <v>254</v>
      </c>
      <c r="C143" s="178" t="s">
        <v>255</v>
      </c>
      <c r="D143" s="170" t="s">
        <v>223</v>
      </c>
      <c r="E143" s="171">
        <v>231.70543000000001</v>
      </c>
      <c r="F143" s="172"/>
      <c r="G143" s="173">
        <f>ROUND(E143*F143,2)</f>
        <v>0</v>
      </c>
      <c r="H143" s="172"/>
      <c r="I143" s="173">
        <f>ROUND(E143*H143,2)</f>
        <v>0</v>
      </c>
      <c r="J143" s="172"/>
      <c r="K143" s="173">
        <f>ROUND(E143*J143,2)</f>
        <v>0</v>
      </c>
      <c r="L143" s="173">
        <v>21</v>
      </c>
      <c r="M143" s="173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3" t="s">
        <v>224</v>
      </c>
      <c r="S143" s="173" t="s">
        <v>142</v>
      </c>
      <c r="T143" s="174" t="s">
        <v>142</v>
      </c>
      <c r="U143" s="160">
        <v>0.434</v>
      </c>
      <c r="V143" s="160">
        <f>ROUND(E143*U143,2)</f>
        <v>100.56</v>
      </c>
      <c r="W143" s="160"/>
      <c r="X143" s="160" t="s">
        <v>200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201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263" t="s">
        <v>243</v>
      </c>
      <c r="D144" s="264"/>
      <c r="E144" s="264"/>
      <c r="F144" s="264"/>
      <c r="G144" s="264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203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75" t="str">
        <f>C144</f>
        <v>s přemístěním výkopku v příčných profilech na vzdálenost do 15 m nebo s naložením na dopravní prostředek.</v>
      </c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54" t="s">
        <v>344</v>
      </c>
      <c r="D145" s="255"/>
      <c r="E145" s="255"/>
      <c r="F145" s="255"/>
      <c r="G145" s="255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147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3" t="s">
        <v>347</v>
      </c>
      <c r="D146" s="182"/>
      <c r="E146" s="183">
        <v>231.70543000000001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205</v>
      </c>
      <c r="AH146" s="151">
        <v>5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4" t="s">
        <v>257</v>
      </c>
      <c r="D147" s="184"/>
      <c r="E147" s="185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205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5" t="s">
        <v>258</v>
      </c>
      <c r="D148" s="184"/>
      <c r="E148" s="185">
        <v>0.42857000000000001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205</v>
      </c>
      <c r="AH148" s="151">
        <v>2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4" t="s">
        <v>259</v>
      </c>
      <c r="D149" s="184"/>
      <c r="E149" s="185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205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68">
        <v>36</v>
      </c>
      <c r="B150" s="169" t="s">
        <v>260</v>
      </c>
      <c r="C150" s="178" t="s">
        <v>261</v>
      </c>
      <c r="D150" s="170" t="s">
        <v>223</v>
      </c>
      <c r="E150" s="171">
        <v>46.341090000000001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21</v>
      </c>
      <c r="M150" s="173">
        <f>G150*(1+L150/100)</f>
        <v>0</v>
      </c>
      <c r="N150" s="173">
        <v>0</v>
      </c>
      <c r="O150" s="173">
        <f>ROUND(E150*N150,2)</f>
        <v>0</v>
      </c>
      <c r="P150" s="173">
        <v>0</v>
      </c>
      <c r="Q150" s="173">
        <f>ROUND(E150*P150,2)</f>
        <v>0</v>
      </c>
      <c r="R150" s="173" t="s">
        <v>224</v>
      </c>
      <c r="S150" s="173" t="s">
        <v>142</v>
      </c>
      <c r="T150" s="174" t="s">
        <v>142</v>
      </c>
      <c r="U150" s="160">
        <v>0.11899999999999999</v>
      </c>
      <c r="V150" s="160">
        <f>ROUND(E150*U150,2)</f>
        <v>5.51</v>
      </c>
      <c r="W150" s="160"/>
      <c r="X150" s="160" t="s">
        <v>200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201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263" t="s">
        <v>243</v>
      </c>
      <c r="D151" s="264"/>
      <c r="E151" s="264"/>
      <c r="F151" s="264"/>
      <c r="G151" s="264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203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75" t="str">
        <f>C151</f>
        <v>s přemístěním výkopku v příčných profilech na vzdálenost do 15 m nebo s naložením na dopravní prostředek.</v>
      </c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254" t="s">
        <v>344</v>
      </c>
      <c r="D152" s="255"/>
      <c r="E152" s="255"/>
      <c r="F152" s="255"/>
      <c r="G152" s="255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147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3" t="s">
        <v>348</v>
      </c>
      <c r="D153" s="182"/>
      <c r="E153" s="183">
        <v>46.341090000000001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205</v>
      </c>
      <c r="AH153" s="151">
        <v>5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68">
        <v>37</v>
      </c>
      <c r="B154" s="169" t="s">
        <v>307</v>
      </c>
      <c r="C154" s="178" t="s">
        <v>308</v>
      </c>
      <c r="D154" s="170" t="s">
        <v>223</v>
      </c>
      <c r="E154" s="171">
        <v>772.35323000000005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73">
        <v>0</v>
      </c>
      <c r="O154" s="173">
        <f>ROUND(E154*N154,2)</f>
        <v>0</v>
      </c>
      <c r="P154" s="173">
        <v>0</v>
      </c>
      <c r="Q154" s="173">
        <f>ROUND(E154*P154,2)</f>
        <v>0</v>
      </c>
      <c r="R154" s="173" t="s">
        <v>224</v>
      </c>
      <c r="S154" s="173" t="s">
        <v>142</v>
      </c>
      <c r="T154" s="174" t="s">
        <v>142</v>
      </c>
      <c r="U154" s="160">
        <v>2.1999999999999999E-2</v>
      </c>
      <c r="V154" s="160">
        <f>ROUND(E154*U154,2)</f>
        <v>16.989999999999998</v>
      </c>
      <c r="W154" s="160"/>
      <c r="X154" s="160" t="s">
        <v>200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201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263" t="s">
        <v>304</v>
      </c>
      <c r="D155" s="264"/>
      <c r="E155" s="264"/>
      <c r="F155" s="264"/>
      <c r="G155" s="264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203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254" t="s">
        <v>344</v>
      </c>
      <c r="D156" s="255"/>
      <c r="E156" s="255"/>
      <c r="F156" s="255"/>
      <c r="G156" s="255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147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3" t="s">
        <v>349</v>
      </c>
      <c r="D157" s="182"/>
      <c r="E157" s="183">
        <v>540.64779999999996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205</v>
      </c>
      <c r="AH157" s="151">
        <v>5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3" t="s">
        <v>350</v>
      </c>
      <c r="D158" s="182"/>
      <c r="E158" s="183">
        <v>231.70543000000001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205</v>
      </c>
      <c r="AH158" s="151">
        <v>5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68">
        <v>38</v>
      </c>
      <c r="B159" s="169" t="s">
        <v>351</v>
      </c>
      <c r="C159" s="178" t="s">
        <v>352</v>
      </c>
      <c r="D159" s="170" t="s">
        <v>223</v>
      </c>
      <c r="E159" s="171">
        <v>779.25</v>
      </c>
      <c r="F159" s="172"/>
      <c r="G159" s="173">
        <f>ROUND(E159*F159,2)</f>
        <v>0</v>
      </c>
      <c r="H159" s="172"/>
      <c r="I159" s="173">
        <f>ROUND(E159*H159,2)</f>
        <v>0</v>
      </c>
      <c r="J159" s="172"/>
      <c r="K159" s="173">
        <f>ROUND(E159*J159,2)</f>
        <v>0</v>
      </c>
      <c r="L159" s="173">
        <v>21</v>
      </c>
      <c r="M159" s="173">
        <f>G159*(1+L159/100)</f>
        <v>0</v>
      </c>
      <c r="N159" s="173">
        <v>0</v>
      </c>
      <c r="O159" s="173">
        <f>ROUND(E159*N159,2)</f>
        <v>0</v>
      </c>
      <c r="P159" s="173">
        <v>0</v>
      </c>
      <c r="Q159" s="173">
        <f>ROUND(E159*P159,2)</f>
        <v>0</v>
      </c>
      <c r="R159" s="173" t="s">
        <v>224</v>
      </c>
      <c r="S159" s="173" t="s">
        <v>142</v>
      </c>
      <c r="T159" s="174" t="s">
        <v>142</v>
      </c>
      <c r="U159" s="160">
        <v>0.121</v>
      </c>
      <c r="V159" s="160">
        <f>ROUND(E159*U159,2)</f>
        <v>94.29</v>
      </c>
      <c r="W159" s="160"/>
      <c r="X159" s="160" t="s">
        <v>200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201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263" t="s">
        <v>353</v>
      </c>
      <c r="D160" s="264"/>
      <c r="E160" s="264"/>
      <c r="F160" s="264"/>
      <c r="G160" s="264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203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254" t="s">
        <v>344</v>
      </c>
      <c r="D161" s="255"/>
      <c r="E161" s="255"/>
      <c r="F161" s="255"/>
      <c r="G161" s="255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147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3" t="s">
        <v>354</v>
      </c>
      <c r="D162" s="182"/>
      <c r="E162" s="183">
        <v>779.25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205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68">
        <v>39</v>
      </c>
      <c r="B163" s="169" t="s">
        <v>338</v>
      </c>
      <c r="C163" s="178" t="s">
        <v>339</v>
      </c>
      <c r="D163" s="170" t="s">
        <v>223</v>
      </c>
      <c r="E163" s="171">
        <v>772.35323000000005</v>
      </c>
      <c r="F163" s="172"/>
      <c r="G163" s="173">
        <f>ROUND(E163*F163,2)</f>
        <v>0</v>
      </c>
      <c r="H163" s="172"/>
      <c r="I163" s="173">
        <f>ROUND(E163*H163,2)</f>
        <v>0</v>
      </c>
      <c r="J163" s="172"/>
      <c r="K163" s="173">
        <f>ROUND(E163*J163,2)</f>
        <v>0</v>
      </c>
      <c r="L163" s="173">
        <v>21</v>
      </c>
      <c r="M163" s="173">
        <f>G163*(1+L163/100)</f>
        <v>0</v>
      </c>
      <c r="N163" s="173">
        <v>0</v>
      </c>
      <c r="O163" s="173">
        <f>ROUND(E163*N163,2)</f>
        <v>0</v>
      </c>
      <c r="P163" s="173">
        <v>0</v>
      </c>
      <c r="Q163" s="173">
        <f>ROUND(E163*P163,2)</f>
        <v>0</v>
      </c>
      <c r="R163" s="173" t="s">
        <v>224</v>
      </c>
      <c r="S163" s="173" t="s">
        <v>142</v>
      </c>
      <c r="T163" s="174" t="s">
        <v>142</v>
      </c>
      <c r="U163" s="160">
        <v>0</v>
      </c>
      <c r="V163" s="160">
        <f>ROUND(E163*U163,2)</f>
        <v>0</v>
      </c>
      <c r="W163" s="160"/>
      <c r="X163" s="160" t="s">
        <v>200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201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52" t="s">
        <v>344</v>
      </c>
      <c r="D164" s="253"/>
      <c r="E164" s="253"/>
      <c r="F164" s="253"/>
      <c r="G164" s="253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147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3" t="s">
        <v>355</v>
      </c>
      <c r="D165" s="182"/>
      <c r="E165" s="183">
        <v>772.35323000000005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205</v>
      </c>
      <c r="AH165" s="151">
        <v>5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68">
        <v>40</v>
      </c>
      <c r="B166" s="169" t="s">
        <v>356</v>
      </c>
      <c r="C166" s="178" t="s">
        <v>357</v>
      </c>
      <c r="D166" s="170" t="s">
        <v>358</v>
      </c>
      <c r="E166" s="171">
        <v>1714.35</v>
      </c>
      <c r="F166" s="172"/>
      <c r="G166" s="173">
        <f>ROUND(E166*F166,2)</f>
        <v>0</v>
      </c>
      <c r="H166" s="172"/>
      <c r="I166" s="173">
        <f>ROUND(E166*H166,2)</f>
        <v>0</v>
      </c>
      <c r="J166" s="172"/>
      <c r="K166" s="173">
        <f>ROUND(E166*J166,2)</f>
        <v>0</v>
      </c>
      <c r="L166" s="173">
        <v>21</v>
      </c>
      <c r="M166" s="173">
        <f>G166*(1+L166/100)</f>
        <v>0</v>
      </c>
      <c r="N166" s="173">
        <v>1</v>
      </c>
      <c r="O166" s="173">
        <f>ROUND(E166*N166,2)</f>
        <v>1714.35</v>
      </c>
      <c r="P166" s="173">
        <v>0</v>
      </c>
      <c r="Q166" s="173">
        <f>ROUND(E166*P166,2)</f>
        <v>0</v>
      </c>
      <c r="R166" s="173" t="s">
        <v>359</v>
      </c>
      <c r="S166" s="173" t="s">
        <v>142</v>
      </c>
      <c r="T166" s="174" t="s">
        <v>142</v>
      </c>
      <c r="U166" s="160">
        <v>0</v>
      </c>
      <c r="V166" s="160">
        <f>ROUND(E166*U166,2)</f>
        <v>0</v>
      </c>
      <c r="W166" s="160"/>
      <c r="X166" s="160" t="s">
        <v>360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361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52" t="s">
        <v>344</v>
      </c>
      <c r="D167" s="253"/>
      <c r="E167" s="253"/>
      <c r="F167" s="253"/>
      <c r="G167" s="253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147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3" t="s">
        <v>362</v>
      </c>
      <c r="D168" s="182"/>
      <c r="E168" s="183">
        <v>1714.35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205</v>
      </c>
      <c r="AH168" s="151">
        <v>5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x14ac:dyDescent="0.2">
      <c r="A169" s="162" t="s">
        <v>137</v>
      </c>
      <c r="B169" s="163" t="s">
        <v>71</v>
      </c>
      <c r="C169" s="177" t="s">
        <v>72</v>
      </c>
      <c r="D169" s="164"/>
      <c r="E169" s="165"/>
      <c r="F169" s="166"/>
      <c r="G169" s="166">
        <f>SUMIF(AG170:AG172,"&lt;&gt;NOR",G170:G172)</f>
        <v>0</v>
      </c>
      <c r="H169" s="166"/>
      <c r="I169" s="166">
        <f>SUM(I170:I172)</f>
        <v>0</v>
      </c>
      <c r="J169" s="166"/>
      <c r="K169" s="166">
        <f>SUM(K170:K172)</f>
        <v>0</v>
      </c>
      <c r="L169" s="166"/>
      <c r="M169" s="166">
        <f>SUM(M170:M172)</f>
        <v>0</v>
      </c>
      <c r="N169" s="166"/>
      <c r="O169" s="166">
        <f>SUM(O170:O172)</f>
        <v>0</v>
      </c>
      <c r="P169" s="166"/>
      <c r="Q169" s="166">
        <f>SUM(Q170:Q172)</f>
        <v>0</v>
      </c>
      <c r="R169" s="166"/>
      <c r="S169" s="166"/>
      <c r="T169" s="167"/>
      <c r="U169" s="161"/>
      <c r="V169" s="161">
        <f>SUM(V170:V172)</f>
        <v>2.59</v>
      </c>
      <c r="W169" s="161"/>
      <c r="X169" s="161"/>
      <c r="AG169" t="s">
        <v>138</v>
      </c>
    </row>
    <row r="170" spans="1:60" ht="56.25" outlineLevel="1" x14ac:dyDescent="0.2">
      <c r="A170" s="168">
        <v>41</v>
      </c>
      <c r="B170" s="169" t="s">
        <v>363</v>
      </c>
      <c r="C170" s="178" t="s">
        <v>364</v>
      </c>
      <c r="D170" s="170" t="s">
        <v>223</v>
      </c>
      <c r="E170" s="171">
        <v>60.167000000000002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73">
        <v>0</v>
      </c>
      <c r="O170" s="173">
        <f>ROUND(E170*N170,2)</f>
        <v>0</v>
      </c>
      <c r="P170" s="173">
        <v>0</v>
      </c>
      <c r="Q170" s="173">
        <f>ROUND(E170*P170,2)</f>
        <v>0</v>
      </c>
      <c r="R170" s="173" t="s">
        <v>224</v>
      </c>
      <c r="S170" s="173" t="s">
        <v>142</v>
      </c>
      <c r="T170" s="174" t="s">
        <v>142</v>
      </c>
      <c r="U170" s="160">
        <v>4.2999999999999997E-2</v>
      </c>
      <c r="V170" s="160">
        <f>ROUND(E170*U170,2)</f>
        <v>2.59</v>
      </c>
      <c r="W170" s="160"/>
      <c r="X170" s="160" t="s">
        <v>200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201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263" t="s">
        <v>353</v>
      </c>
      <c r="D171" s="264"/>
      <c r="E171" s="264"/>
      <c r="F171" s="264"/>
      <c r="G171" s="264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203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3" t="s">
        <v>365</v>
      </c>
      <c r="D172" s="182"/>
      <c r="E172" s="183">
        <v>60.167000000000002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205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x14ac:dyDescent="0.2">
      <c r="A173" s="162" t="s">
        <v>137</v>
      </c>
      <c r="B173" s="163" t="s">
        <v>73</v>
      </c>
      <c r="C173" s="177" t="s">
        <v>74</v>
      </c>
      <c r="D173" s="164"/>
      <c r="E173" s="165"/>
      <c r="F173" s="166"/>
      <c r="G173" s="166">
        <f>SUMIF(AG174:AG221,"&lt;&gt;NOR",G174:G221)</f>
        <v>0</v>
      </c>
      <c r="H173" s="166"/>
      <c r="I173" s="166">
        <f>SUM(I174:I221)</f>
        <v>0</v>
      </c>
      <c r="J173" s="166"/>
      <c r="K173" s="166">
        <f>SUM(K174:K221)</f>
        <v>0</v>
      </c>
      <c r="L173" s="166"/>
      <c r="M173" s="166">
        <f>SUM(M174:M221)</f>
        <v>0</v>
      </c>
      <c r="N173" s="166"/>
      <c r="O173" s="166">
        <f>SUM(O174:O221)</f>
        <v>120.36</v>
      </c>
      <c r="P173" s="166"/>
      <c r="Q173" s="166">
        <f>SUM(Q174:Q221)</f>
        <v>0</v>
      </c>
      <c r="R173" s="166"/>
      <c r="S173" s="166"/>
      <c r="T173" s="167"/>
      <c r="U173" s="161"/>
      <c r="V173" s="161">
        <f>SUM(V174:V221)</f>
        <v>243.95999999999998</v>
      </c>
      <c r="W173" s="161"/>
      <c r="X173" s="161"/>
      <c r="AG173" t="s">
        <v>138</v>
      </c>
    </row>
    <row r="174" spans="1:60" outlineLevel="1" x14ac:dyDescent="0.2">
      <c r="A174" s="168">
        <v>42</v>
      </c>
      <c r="B174" s="169" t="s">
        <v>366</v>
      </c>
      <c r="C174" s="178" t="s">
        <v>367</v>
      </c>
      <c r="D174" s="170" t="s">
        <v>198</v>
      </c>
      <c r="E174" s="171">
        <v>411.4</v>
      </c>
      <c r="F174" s="172"/>
      <c r="G174" s="173">
        <f>ROUND(E174*F174,2)</f>
        <v>0</v>
      </c>
      <c r="H174" s="172"/>
      <c r="I174" s="173">
        <f>ROUND(E174*H174,2)</f>
        <v>0</v>
      </c>
      <c r="J174" s="172"/>
      <c r="K174" s="173">
        <f>ROUND(E174*J174,2)</f>
        <v>0</v>
      </c>
      <c r="L174" s="173">
        <v>21</v>
      </c>
      <c r="M174" s="173">
        <f>G174*(1+L174/100)</f>
        <v>0</v>
      </c>
      <c r="N174" s="173">
        <v>0</v>
      </c>
      <c r="O174" s="173">
        <f>ROUND(E174*N174,2)</f>
        <v>0</v>
      </c>
      <c r="P174" s="173">
        <v>0</v>
      </c>
      <c r="Q174" s="173">
        <f>ROUND(E174*P174,2)</f>
        <v>0</v>
      </c>
      <c r="R174" s="173" t="s">
        <v>331</v>
      </c>
      <c r="S174" s="173" t="s">
        <v>142</v>
      </c>
      <c r="T174" s="174" t="s">
        <v>142</v>
      </c>
      <c r="U174" s="160">
        <v>0.06</v>
      </c>
      <c r="V174" s="160">
        <f>ROUND(E174*U174,2)</f>
        <v>24.68</v>
      </c>
      <c r="W174" s="160"/>
      <c r="X174" s="160" t="s">
        <v>200</v>
      </c>
      <c r="Y174" s="151"/>
      <c r="Z174" s="151"/>
      <c r="AA174" s="151"/>
      <c r="AB174" s="151"/>
      <c r="AC174" s="151"/>
      <c r="AD174" s="151"/>
      <c r="AE174" s="151"/>
      <c r="AF174" s="151"/>
      <c r="AG174" s="151" t="s">
        <v>201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263" t="s">
        <v>368</v>
      </c>
      <c r="D175" s="264"/>
      <c r="E175" s="264"/>
      <c r="F175" s="264"/>
      <c r="G175" s="264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203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254" t="s">
        <v>369</v>
      </c>
      <c r="D176" s="255"/>
      <c r="E176" s="255"/>
      <c r="F176" s="255"/>
      <c r="G176" s="255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147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3" t="s">
        <v>370</v>
      </c>
      <c r="D177" s="182"/>
      <c r="E177" s="183">
        <v>411.4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205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68">
        <v>43</v>
      </c>
      <c r="B178" s="169" t="s">
        <v>371</v>
      </c>
      <c r="C178" s="178" t="s">
        <v>372</v>
      </c>
      <c r="D178" s="170" t="s">
        <v>198</v>
      </c>
      <c r="E178" s="171">
        <v>411.4</v>
      </c>
      <c r="F178" s="172"/>
      <c r="G178" s="173">
        <f>ROUND(E178*F178,2)</f>
        <v>0</v>
      </c>
      <c r="H178" s="172"/>
      <c r="I178" s="173">
        <f>ROUND(E178*H178,2)</f>
        <v>0</v>
      </c>
      <c r="J178" s="172"/>
      <c r="K178" s="173">
        <f>ROUND(E178*J178,2)</f>
        <v>0</v>
      </c>
      <c r="L178" s="173">
        <v>21</v>
      </c>
      <c r="M178" s="173">
        <f>G178*(1+L178/100)</f>
        <v>0</v>
      </c>
      <c r="N178" s="173">
        <v>0</v>
      </c>
      <c r="O178" s="173">
        <f>ROUND(E178*N178,2)</f>
        <v>0</v>
      </c>
      <c r="P178" s="173">
        <v>0</v>
      </c>
      <c r="Q178" s="173">
        <f>ROUND(E178*P178,2)</f>
        <v>0</v>
      </c>
      <c r="R178" s="173" t="s">
        <v>224</v>
      </c>
      <c r="S178" s="173" t="s">
        <v>142</v>
      </c>
      <c r="T178" s="174" t="s">
        <v>142</v>
      </c>
      <c r="U178" s="160">
        <v>1.2999999999999999E-2</v>
      </c>
      <c r="V178" s="160">
        <f>ROUND(E178*U178,2)</f>
        <v>5.35</v>
      </c>
      <c r="W178" s="160"/>
      <c r="X178" s="160" t="s">
        <v>200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201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263" t="s">
        <v>373</v>
      </c>
      <c r="D179" s="264"/>
      <c r="E179" s="264"/>
      <c r="F179" s="264"/>
      <c r="G179" s="264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203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3" t="s">
        <v>374</v>
      </c>
      <c r="D180" s="182"/>
      <c r="E180" s="183">
        <v>411.4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205</v>
      </c>
      <c r="AH180" s="151">
        <v>5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68">
        <v>44</v>
      </c>
      <c r="B181" s="169" t="s">
        <v>375</v>
      </c>
      <c r="C181" s="178" t="s">
        <v>376</v>
      </c>
      <c r="D181" s="170" t="s">
        <v>198</v>
      </c>
      <c r="E181" s="171">
        <v>2964.3</v>
      </c>
      <c r="F181" s="172"/>
      <c r="G181" s="173">
        <f>ROUND(E181*F181,2)</f>
        <v>0</v>
      </c>
      <c r="H181" s="172"/>
      <c r="I181" s="173">
        <f>ROUND(E181*H181,2)</f>
        <v>0</v>
      </c>
      <c r="J181" s="172"/>
      <c r="K181" s="173">
        <f>ROUND(E181*J181,2)</f>
        <v>0</v>
      </c>
      <c r="L181" s="173">
        <v>21</v>
      </c>
      <c r="M181" s="173">
        <f>G181*(1+L181/100)</f>
        <v>0</v>
      </c>
      <c r="N181" s="173">
        <v>0</v>
      </c>
      <c r="O181" s="173">
        <f>ROUND(E181*N181,2)</f>
        <v>0</v>
      </c>
      <c r="P181" s="173">
        <v>0</v>
      </c>
      <c r="Q181" s="173">
        <f>ROUND(E181*P181,2)</f>
        <v>0</v>
      </c>
      <c r="R181" s="173" t="s">
        <v>224</v>
      </c>
      <c r="S181" s="173" t="s">
        <v>142</v>
      </c>
      <c r="T181" s="174" t="s">
        <v>142</v>
      </c>
      <c r="U181" s="160">
        <v>1.7999999999999999E-2</v>
      </c>
      <c r="V181" s="160">
        <f>ROUND(E181*U181,2)</f>
        <v>53.36</v>
      </c>
      <c r="W181" s="160"/>
      <c r="X181" s="160" t="s">
        <v>200</v>
      </c>
      <c r="Y181" s="151"/>
      <c r="Z181" s="151"/>
      <c r="AA181" s="151"/>
      <c r="AB181" s="151"/>
      <c r="AC181" s="151"/>
      <c r="AD181" s="151"/>
      <c r="AE181" s="151"/>
      <c r="AF181" s="151"/>
      <c r="AG181" s="151" t="s">
        <v>201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263" t="s">
        <v>373</v>
      </c>
      <c r="D182" s="264"/>
      <c r="E182" s="264"/>
      <c r="F182" s="264"/>
      <c r="G182" s="264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203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3" t="s">
        <v>377</v>
      </c>
      <c r="D183" s="182"/>
      <c r="E183" s="183">
        <v>341.3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205</v>
      </c>
      <c r="AH183" s="151">
        <v>5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3" t="s">
        <v>378</v>
      </c>
      <c r="D184" s="182"/>
      <c r="E184" s="183">
        <v>888.5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205</v>
      </c>
      <c r="AH184" s="151">
        <v>5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3" t="s">
        <v>379</v>
      </c>
      <c r="D185" s="182"/>
      <c r="E185" s="183">
        <v>1419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205</v>
      </c>
      <c r="AH185" s="151">
        <v>5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3" t="s">
        <v>380</v>
      </c>
      <c r="D186" s="182"/>
      <c r="E186" s="183">
        <v>315.5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205</v>
      </c>
      <c r="AH186" s="151">
        <v>5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68">
        <v>45</v>
      </c>
      <c r="B187" s="169" t="s">
        <v>381</v>
      </c>
      <c r="C187" s="178" t="s">
        <v>382</v>
      </c>
      <c r="D187" s="170" t="s">
        <v>198</v>
      </c>
      <c r="E187" s="171">
        <v>411.4</v>
      </c>
      <c r="F187" s="172"/>
      <c r="G187" s="173">
        <f>ROUND(E187*F187,2)</f>
        <v>0</v>
      </c>
      <c r="H187" s="172"/>
      <c r="I187" s="173">
        <f>ROUND(E187*H187,2)</f>
        <v>0</v>
      </c>
      <c r="J187" s="172"/>
      <c r="K187" s="173">
        <f>ROUND(E187*J187,2)</f>
        <v>0</v>
      </c>
      <c r="L187" s="173">
        <v>21</v>
      </c>
      <c r="M187" s="173">
        <f>G187*(1+L187/100)</f>
        <v>0</v>
      </c>
      <c r="N187" s="173">
        <v>0</v>
      </c>
      <c r="O187" s="173">
        <f>ROUND(E187*N187,2)</f>
        <v>0</v>
      </c>
      <c r="P187" s="173">
        <v>0</v>
      </c>
      <c r="Q187" s="173">
        <f>ROUND(E187*P187,2)</f>
        <v>0</v>
      </c>
      <c r="R187" s="173" t="s">
        <v>224</v>
      </c>
      <c r="S187" s="173" t="s">
        <v>142</v>
      </c>
      <c r="T187" s="174" t="s">
        <v>142</v>
      </c>
      <c r="U187" s="160">
        <v>0.17699999999999999</v>
      </c>
      <c r="V187" s="160">
        <f>ROUND(E187*U187,2)</f>
        <v>72.819999999999993</v>
      </c>
      <c r="W187" s="160"/>
      <c r="X187" s="160" t="s">
        <v>200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201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8"/>
      <c r="B188" s="159"/>
      <c r="C188" s="263" t="s">
        <v>383</v>
      </c>
      <c r="D188" s="264"/>
      <c r="E188" s="264"/>
      <c r="F188" s="264"/>
      <c r="G188" s="264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203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75" t="str">
        <f>C188</f>
        <v>s případným nutným přemístěním hromad nebo dočasných skládek na místo potřeby ze vzdálenosti do 30 m, v rovině nebo ve svahu do 1 : 5,</v>
      </c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3" t="s">
        <v>374</v>
      </c>
      <c r="D189" s="182"/>
      <c r="E189" s="183">
        <v>411.4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205</v>
      </c>
      <c r="AH189" s="151">
        <v>5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68">
        <v>46</v>
      </c>
      <c r="B190" s="169" t="s">
        <v>384</v>
      </c>
      <c r="C190" s="178" t="s">
        <v>385</v>
      </c>
      <c r="D190" s="170" t="s">
        <v>198</v>
      </c>
      <c r="E190" s="171">
        <v>411.4</v>
      </c>
      <c r="F190" s="172"/>
      <c r="G190" s="173">
        <f>ROUND(E190*F190,2)</f>
        <v>0</v>
      </c>
      <c r="H190" s="172"/>
      <c r="I190" s="173">
        <f>ROUND(E190*H190,2)</f>
        <v>0</v>
      </c>
      <c r="J190" s="172"/>
      <c r="K190" s="173">
        <f>ROUND(E190*J190,2)</f>
        <v>0</v>
      </c>
      <c r="L190" s="173">
        <v>21</v>
      </c>
      <c r="M190" s="173">
        <f>G190*(1+L190/100)</f>
        <v>0</v>
      </c>
      <c r="N190" s="173">
        <v>0</v>
      </c>
      <c r="O190" s="173">
        <f>ROUND(E190*N190,2)</f>
        <v>0</v>
      </c>
      <c r="P190" s="173">
        <v>0</v>
      </c>
      <c r="Q190" s="173">
        <f>ROUND(E190*P190,2)</f>
        <v>0</v>
      </c>
      <c r="R190" s="173" t="s">
        <v>331</v>
      </c>
      <c r="S190" s="173" t="s">
        <v>142</v>
      </c>
      <c r="T190" s="174" t="s">
        <v>142</v>
      </c>
      <c r="U190" s="160">
        <v>0.09</v>
      </c>
      <c r="V190" s="160">
        <f>ROUND(E190*U190,2)</f>
        <v>37.03</v>
      </c>
      <c r="W190" s="160"/>
      <c r="X190" s="160" t="s">
        <v>200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201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63" t="s">
        <v>386</v>
      </c>
      <c r="D191" s="264"/>
      <c r="E191" s="264"/>
      <c r="F191" s="264"/>
      <c r="G191" s="264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203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3" t="s">
        <v>374</v>
      </c>
      <c r="D192" s="182"/>
      <c r="E192" s="183">
        <v>411.4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205</v>
      </c>
      <c r="AH192" s="151">
        <v>5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2.5" outlineLevel="1" x14ac:dyDescent="0.2">
      <c r="A193" s="168">
        <v>47</v>
      </c>
      <c r="B193" s="169" t="s">
        <v>387</v>
      </c>
      <c r="C193" s="178" t="s">
        <v>388</v>
      </c>
      <c r="D193" s="170" t="s">
        <v>198</v>
      </c>
      <c r="E193" s="171">
        <v>411.4</v>
      </c>
      <c r="F193" s="172"/>
      <c r="G193" s="173">
        <f>ROUND(E193*F193,2)</f>
        <v>0</v>
      </c>
      <c r="H193" s="172"/>
      <c r="I193" s="173">
        <f>ROUND(E193*H193,2)</f>
        <v>0</v>
      </c>
      <c r="J193" s="172"/>
      <c r="K193" s="173">
        <f>ROUND(E193*J193,2)</f>
        <v>0</v>
      </c>
      <c r="L193" s="173">
        <v>21</v>
      </c>
      <c r="M193" s="173">
        <f>G193*(1+L193/100)</f>
        <v>0</v>
      </c>
      <c r="N193" s="173">
        <v>0</v>
      </c>
      <c r="O193" s="173">
        <f>ROUND(E193*N193,2)</f>
        <v>0</v>
      </c>
      <c r="P193" s="173">
        <v>0</v>
      </c>
      <c r="Q193" s="173">
        <f>ROUND(E193*P193,2)</f>
        <v>0</v>
      </c>
      <c r="R193" s="173" t="s">
        <v>331</v>
      </c>
      <c r="S193" s="173" t="s">
        <v>142</v>
      </c>
      <c r="T193" s="174" t="s">
        <v>142</v>
      </c>
      <c r="U193" s="160">
        <v>3.5000000000000001E-3</v>
      </c>
      <c r="V193" s="160">
        <f>ROUND(E193*U193,2)</f>
        <v>1.44</v>
      </c>
      <c r="W193" s="160"/>
      <c r="X193" s="160" t="s">
        <v>200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201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263" t="s">
        <v>389</v>
      </c>
      <c r="D194" s="264"/>
      <c r="E194" s="264"/>
      <c r="F194" s="264"/>
      <c r="G194" s="264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203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54" t="s">
        <v>390</v>
      </c>
      <c r="D195" s="255"/>
      <c r="E195" s="255"/>
      <c r="F195" s="255"/>
      <c r="G195" s="255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147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3" t="s">
        <v>374</v>
      </c>
      <c r="D196" s="182"/>
      <c r="E196" s="183">
        <v>411.4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205</v>
      </c>
      <c r="AH196" s="151">
        <v>5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68">
        <v>48</v>
      </c>
      <c r="B197" s="169" t="s">
        <v>391</v>
      </c>
      <c r="C197" s="178" t="s">
        <v>392</v>
      </c>
      <c r="D197" s="170" t="s">
        <v>358</v>
      </c>
      <c r="E197" s="171">
        <v>1.234E-2</v>
      </c>
      <c r="F197" s="172"/>
      <c r="G197" s="173">
        <f>ROUND(E197*F197,2)</f>
        <v>0</v>
      </c>
      <c r="H197" s="172"/>
      <c r="I197" s="173">
        <f>ROUND(E197*H197,2)</f>
        <v>0</v>
      </c>
      <c r="J197" s="172"/>
      <c r="K197" s="173">
        <f>ROUND(E197*J197,2)</f>
        <v>0</v>
      </c>
      <c r="L197" s="173">
        <v>21</v>
      </c>
      <c r="M197" s="173">
        <f>G197*(1+L197/100)</f>
        <v>0</v>
      </c>
      <c r="N197" s="173">
        <v>0</v>
      </c>
      <c r="O197" s="173">
        <f>ROUND(E197*N197,2)</f>
        <v>0</v>
      </c>
      <c r="P197" s="173">
        <v>0</v>
      </c>
      <c r="Q197" s="173">
        <f>ROUND(E197*P197,2)</f>
        <v>0</v>
      </c>
      <c r="R197" s="173" t="s">
        <v>331</v>
      </c>
      <c r="S197" s="173" t="s">
        <v>142</v>
      </c>
      <c r="T197" s="174" t="s">
        <v>142</v>
      </c>
      <c r="U197" s="160">
        <v>21.428999999999998</v>
      </c>
      <c r="V197" s="160">
        <f>ROUND(E197*U197,2)</f>
        <v>0.26</v>
      </c>
      <c r="W197" s="160"/>
      <c r="X197" s="160" t="s">
        <v>200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393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263" t="s">
        <v>394</v>
      </c>
      <c r="D198" s="264"/>
      <c r="E198" s="264"/>
      <c r="F198" s="264"/>
      <c r="G198" s="264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203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3" t="s">
        <v>395</v>
      </c>
      <c r="D199" s="182"/>
      <c r="E199" s="183">
        <v>1.234E-2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205</v>
      </c>
      <c r="AH199" s="151">
        <v>5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4" t="s">
        <v>257</v>
      </c>
      <c r="D200" s="184"/>
      <c r="E200" s="185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205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5" t="s">
        <v>396</v>
      </c>
      <c r="D201" s="184"/>
      <c r="E201" s="185">
        <v>9.7000000000000005E-4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205</v>
      </c>
      <c r="AH201" s="151">
        <v>2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4" t="s">
        <v>259</v>
      </c>
      <c r="D202" s="184"/>
      <c r="E202" s="185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205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68">
        <v>49</v>
      </c>
      <c r="B203" s="169" t="s">
        <v>397</v>
      </c>
      <c r="C203" s="178" t="s">
        <v>398</v>
      </c>
      <c r="D203" s="170" t="s">
        <v>198</v>
      </c>
      <c r="E203" s="171">
        <v>411.4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73">
        <v>0</v>
      </c>
      <c r="O203" s="173">
        <f>ROUND(E203*N203,2)</f>
        <v>0</v>
      </c>
      <c r="P203" s="173">
        <v>0</v>
      </c>
      <c r="Q203" s="173">
        <f>ROUND(E203*P203,2)</f>
        <v>0</v>
      </c>
      <c r="R203" s="173" t="s">
        <v>331</v>
      </c>
      <c r="S203" s="173" t="s">
        <v>142</v>
      </c>
      <c r="T203" s="174" t="s">
        <v>142</v>
      </c>
      <c r="U203" s="160">
        <v>0.10199999999999999</v>
      </c>
      <c r="V203" s="160">
        <f>ROUND(E203*U203,2)</f>
        <v>41.96</v>
      </c>
      <c r="W203" s="160"/>
      <c r="X203" s="160" t="s">
        <v>200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201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263" t="s">
        <v>399</v>
      </c>
      <c r="D204" s="264"/>
      <c r="E204" s="264"/>
      <c r="F204" s="264"/>
      <c r="G204" s="264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203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93" t="s">
        <v>374</v>
      </c>
      <c r="D205" s="182"/>
      <c r="E205" s="183">
        <v>411.4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205</v>
      </c>
      <c r="AH205" s="151">
        <v>5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68">
        <v>50</v>
      </c>
      <c r="B206" s="169" t="s">
        <v>400</v>
      </c>
      <c r="C206" s="178" t="s">
        <v>401</v>
      </c>
      <c r="D206" s="170" t="s">
        <v>223</v>
      </c>
      <c r="E206" s="171">
        <v>6.1710000000000003</v>
      </c>
      <c r="F206" s="172"/>
      <c r="G206" s="173">
        <f>ROUND(E206*F206,2)</f>
        <v>0</v>
      </c>
      <c r="H206" s="172"/>
      <c r="I206" s="173">
        <f>ROUND(E206*H206,2)</f>
        <v>0</v>
      </c>
      <c r="J206" s="172"/>
      <c r="K206" s="173">
        <f>ROUND(E206*J206,2)</f>
        <v>0</v>
      </c>
      <c r="L206" s="173">
        <v>21</v>
      </c>
      <c r="M206" s="173">
        <f>G206*(1+L206/100)</f>
        <v>0</v>
      </c>
      <c r="N206" s="173">
        <v>0</v>
      </c>
      <c r="O206" s="173">
        <f>ROUND(E206*N206,2)</f>
        <v>0</v>
      </c>
      <c r="P206" s="173">
        <v>0</v>
      </c>
      <c r="Q206" s="173">
        <f>ROUND(E206*P206,2)</f>
        <v>0</v>
      </c>
      <c r="R206" s="173" t="s">
        <v>331</v>
      </c>
      <c r="S206" s="173" t="s">
        <v>142</v>
      </c>
      <c r="T206" s="174" t="s">
        <v>142</v>
      </c>
      <c r="U206" s="160">
        <v>0.26</v>
      </c>
      <c r="V206" s="160">
        <f>ROUND(E206*U206,2)</f>
        <v>1.6</v>
      </c>
      <c r="W206" s="160"/>
      <c r="X206" s="160" t="s">
        <v>200</v>
      </c>
      <c r="Y206" s="151"/>
      <c r="Z206" s="151"/>
      <c r="AA206" s="151"/>
      <c r="AB206" s="151"/>
      <c r="AC206" s="151"/>
      <c r="AD206" s="151"/>
      <c r="AE206" s="151"/>
      <c r="AF206" s="151"/>
      <c r="AG206" s="151" t="s">
        <v>201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252" t="s">
        <v>402</v>
      </c>
      <c r="D207" s="253"/>
      <c r="E207" s="253"/>
      <c r="F207" s="253"/>
      <c r="G207" s="253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147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3" t="s">
        <v>403</v>
      </c>
      <c r="D208" s="182"/>
      <c r="E208" s="183">
        <v>6.1710000000000003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205</v>
      </c>
      <c r="AH208" s="151">
        <v>5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68">
        <v>51</v>
      </c>
      <c r="B209" s="169" t="s">
        <v>404</v>
      </c>
      <c r="C209" s="178" t="s">
        <v>405</v>
      </c>
      <c r="D209" s="170" t="s">
        <v>223</v>
      </c>
      <c r="E209" s="171">
        <v>6.1710000000000003</v>
      </c>
      <c r="F209" s="172"/>
      <c r="G209" s="173">
        <f>ROUND(E209*F209,2)</f>
        <v>0</v>
      </c>
      <c r="H209" s="172"/>
      <c r="I209" s="173">
        <f>ROUND(E209*H209,2)</f>
        <v>0</v>
      </c>
      <c r="J209" s="172"/>
      <c r="K209" s="173">
        <f>ROUND(E209*J209,2)</f>
        <v>0</v>
      </c>
      <c r="L209" s="173">
        <v>21</v>
      </c>
      <c r="M209" s="173">
        <f>G209*(1+L209/100)</f>
        <v>0</v>
      </c>
      <c r="N209" s="173">
        <v>0</v>
      </c>
      <c r="O209" s="173">
        <f>ROUND(E209*N209,2)</f>
        <v>0</v>
      </c>
      <c r="P209" s="173">
        <v>0</v>
      </c>
      <c r="Q209" s="173">
        <f>ROUND(E209*P209,2)</f>
        <v>0</v>
      </c>
      <c r="R209" s="173" t="s">
        <v>331</v>
      </c>
      <c r="S209" s="173" t="s">
        <v>142</v>
      </c>
      <c r="T209" s="174" t="s">
        <v>142</v>
      </c>
      <c r="U209" s="160">
        <v>0.88400000000000001</v>
      </c>
      <c r="V209" s="160">
        <f>ROUND(E209*U209,2)</f>
        <v>5.46</v>
      </c>
      <c r="W209" s="160"/>
      <c r="X209" s="160" t="s">
        <v>200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201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3" t="s">
        <v>406</v>
      </c>
      <c r="D210" s="182"/>
      <c r="E210" s="183">
        <v>6.1710000000000003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205</v>
      </c>
      <c r="AH210" s="151">
        <v>5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68">
        <v>52</v>
      </c>
      <c r="B211" s="169" t="s">
        <v>407</v>
      </c>
      <c r="C211" s="178" t="s">
        <v>408</v>
      </c>
      <c r="D211" s="170" t="s">
        <v>409</v>
      </c>
      <c r="E211" s="171">
        <v>10.799250000000001</v>
      </c>
      <c r="F211" s="172"/>
      <c r="G211" s="173">
        <f>ROUND(E211*F211,2)</f>
        <v>0</v>
      </c>
      <c r="H211" s="172"/>
      <c r="I211" s="173">
        <f>ROUND(E211*H211,2)</f>
        <v>0</v>
      </c>
      <c r="J211" s="172"/>
      <c r="K211" s="173">
        <f>ROUND(E211*J211,2)</f>
        <v>0</v>
      </c>
      <c r="L211" s="173">
        <v>21</v>
      </c>
      <c r="M211" s="173">
        <f>G211*(1+L211/100)</f>
        <v>0</v>
      </c>
      <c r="N211" s="173">
        <v>0</v>
      </c>
      <c r="O211" s="173">
        <f>ROUND(E211*N211,2)</f>
        <v>0</v>
      </c>
      <c r="P211" s="173">
        <v>0</v>
      </c>
      <c r="Q211" s="173">
        <f>ROUND(E211*P211,2)</f>
        <v>0</v>
      </c>
      <c r="R211" s="173" t="s">
        <v>359</v>
      </c>
      <c r="S211" s="173" t="s">
        <v>142</v>
      </c>
      <c r="T211" s="174" t="s">
        <v>142</v>
      </c>
      <c r="U211" s="160">
        <v>0</v>
      </c>
      <c r="V211" s="160">
        <f>ROUND(E211*U211,2)</f>
        <v>0</v>
      </c>
      <c r="W211" s="160"/>
      <c r="X211" s="160" t="s">
        <v>360</v>
      </c>
      <c r="Y211" s="151"/>
      <c r="Z211" s="151"/>
      <c r="AA211" s="151"/>
      <c r="AB211" s="151"/>
      <c r="AC211" s="151"/>
      <c r="AD211" s="151"/>
      <c r="AE211" s="151"/>
      <c r="AF211" s="151"/>
      <c r="AG211" s="151" t="s">
        <v>361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252" t="s">
        <v>410</v>
      </c>
      <c r="D212" s="253"/>
      <c r="E212" s="253"/>
      <c r="F212" s="253"/>
      <c r="G212" s="253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147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3" t="s">
        <v>411</v>
      </c>
      <c r="D213" s="182"/>
      <c r="E213" s="183">
        <v>10.799250000000001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205</v>
      </c>
      <c r="AH213" s="151">
        <v>5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68">
        <v>53</v>
      </c>
      <c r="B214" s="169" t="s">
        <v>412</v>
      </c>
      <c r="C214" s="178" t="s">
        <v>413</v>
      </c>
      <c r="D214" s="170" t="s">
        <v>414</v>
      </c>
      <c r="E214" s="171">
        <v>12.712260000000001</v>
      </c>
      <c r="F214" s="172"/>
      <c r="G214" s="173">
        <f>ROUND(E214*F214,2)</f>
        <v>0</v>
      </c>
      <c r="H214" s="172"/>
      <c r="I214" s="173">
        <f>ROUND(E214*H214,2)</f>
        <v>0</v>
      </c>
      <c r="J214" s="172"/>
      <c r="K214" s="173">
        <f>ROUND(E214*J214,2)</f>
        <v>0</v>
      </c>
      <c r="L214" s="173">
        <v>21</v>
      </c>
      <c r="M214" s="173">
        <f>G214*(1+L214/100)</f>
        <v>0</v>
      </c>
      <c r="N214" s="173">
        <v>1E-3</v>
      </c>
      <c r="O214" s="173">
        <f>ROUND(E214*N214,2)</f>
        <v>0.01</v>
      </c>
      <c r="P214" s="173">
        <v>0</v>
      </c>
      <c r="Q214" s="173">
        <f>ROUND(E214*P214,2)</f>
        <v>0</v>
      </c>
      <c r="R214" s="173" t="s">
        <v>359</v>
      </c>
      <c r="S214" s="173" t="s">
        <v>142</v>
      </c>
      <c r="T214" s="174" t="s">
        <v>142</v>
      </c>
      <c r="U214" s="160">
        <v>0</v>
      </c>
      <c r="V214" s="160">
        <f>ROUND(E214*U214,2)</f>
        <v>0</v>
      </c>
      <c r="W214" s="160"/>
      <c r="X214" s="160" t="s">
        <v>360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361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52" t="s">
        <v>415</v>
      </c>
      <c r="D215" s="253"/>
      <c r="E215" s="253"/>
      <c r="F215" s="253"/>
      <c r="G215" s="253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147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3" t="s">
        <v>416</v>
      </c>
      <c r="D216" s="182"/>
      <c r="E216" s="183">
        <v>12.712260000000001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205</v>
      </c>
      <c r="AH216" s="151">
        <v>5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68">
        <v>54</v>
      </c>
      <c r="B217" s="169" t="s">
        <v>417</v>
      </c>
      <c r="C217" s="178" t="s">
        <v>418</v>
      </c>
      <c r="D217" s="170" t="s">
        <v>419</v>
      </c>
      <c r="E217" s="171">
        <v>16.456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21</v>
      </c>
      <c r="M217" s="173">
        <f>G217*(1+L217/100)</f>
        <v>0</v>
      </c>
      <c r="N217" s="173">
        <v>1E-3</v>
      </c>
      <c r="O217" s="173">
        <f>ROUND(E217*N217,2)</f>
        <v>0.02</v>
      </c>
      <c r="P217" s="173">
        <v>0</v>
      </c>
      <c r="Q217" s="173">
        <f>ROUND(E217*P217,2)</f>
        <v>0</v>
      </c>
      <c r="R217" s="173" t="s">
        <v>359</v>
      </c>
      <c r="S217" s="173" t="s">
        <v>142</v>
      </c>
      <c r="T217" s="174" t="s">
        <v>142</v>
      </c>
      <c r="U217" s="160">
        <v>0</v>
      </c>
      <c r="V217" s="160">
        <f>ROUND(E217*U217,2)</f>
        <v>0</v>
      </c>
      <c r="W217" s="160"/>
      <c r="X217" s="160" t="s">
        <v>360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361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252" t="s">
        <v>420</v>
      </c>
      <c r="D218" s="253"/>
      <c r="E218" s="253"/>
      <c r="F218" s="253"/>
      <c r="G218" s="253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147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3" t="s">
        <v>421</v>
      </c>
      <c r="D219" s="182"/>
      <c r="E219" s="183">
        <v>16.456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205</v>
      </c>
      <c r="AH219" s="151">
        <v>5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68">
        <v>55</v>
      </c>
      <c r="B220" s="169" t="s">
        <v>422</v>
      </c>
      <c r="C220" s="178" t="s">
        <v>423</v>
      </c>
      <c r="D220" s="170" t="s">
        <v>358</v>
      </c>
      <c r="E220" s="171">
        <v>120.334</v>
      </c>
      <c r="F220" s="172"/>
      <c r="G220" s="173">
        <f>ROUND(E220*F220,2)</f>
        <v>0</v>
      </c>
      <c r="H220" s="172"/>
      <c r="I220" s="173">
        <f>ROUND(E220*H220,2)</f>
        <v>0</v>
      </c>
      <c r="J220" s="172"/>
      <c r="K220" s="173">
        <f>ROUND(E220*J220,2)</f>
        <v>0</v>
      </c>
      <c r="L220" s="173">
        <v>21</v>
      </c>
      <c r="M220" s="173">
        <f>G220*(1+L220/100)</f>
        <v>0</v>
      </c>
      <c r="N220" s="173">
        <v>1</v>
      </c>
      <c r="O220" s="173">
        <f>ROUND(E220*N220,2)</f>
        <v>120.33</v>
      </c>
      <c r="P220" s="173">
        <v>0</v>
      </c>
      <c r="Q220" s="173">
        <f>ROUND(E220*P220,2)</f>
        <v>0</v>
      </c>
      <c r="R220" s="173" t="s">
        <v>359</v>
      </c>
      <c r="S220" s="173" t="s">
        <v>142</v>
      </c>
      <c r="T220" s="174" t="s">
        <v>142</v>
      </c>
      <c r="U220" s="160">
        <v>0</v>
      </c>
      <c r="V220" s="160">
        <f>ROUND(E220*U220,2)</f>
        <v>0</v>
      </c>
      <c r="W220" s="160"/>
      <c r="X220" s="160" t="s">
        <v>360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361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3" t="s">
        <v>424</v>
      </c>
      <c r="D221" s="182"/>
      <c r="E221" s="183">
        <v>120.334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205</v>
      </c>
      <c r="AH221" s="151">
        <v>5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x14ac:dyDescent="0.2">
      <c r="A222" s="162" t="s">
        <v>137</v>
      </c>
      <c r="B222" s="163" t="s">
        <v>75</v>
      </c>
      <c r="C222" s="177" t="s">
        <v>76</v>
      </c>
      <c r="D222" s="164"/>
      <c r="E222" s="165"/>
      <c r="F222" s="166"/>
      <c r="G222" s="166">
        <f>SUMIF(AG223:AG242,"&lt;&gt;NOR",G223:G242)</f>
        <v>0</v>
      </c>
      <c r="H222" s="166"/>
      <c r="I222" s="166">
        <f>SUM(I223:I242)</f>
        <v>0</v>
      </c>
      <c r="J222" s="166"/>
      <c r="K222" s="166">
        <f>SUM(K223:K242)</f>
        <v>0</v>
      </c>
      <c r="L222" s="166"/>
      <c r="M222" s="166">
        <f>SUM(M223:M242)</f>
        <v>0</v>
      </c>
      <c r="N222" s="166"/>
      <c r="O222" s="166">
        <f>SUM(O223:O242)</f>
        <v>76.7</v>
      </c>
      <c r="P222" s="166"/>
      <c r="Q222" s="166">
        <f>SUM(Q223:Q242)</f>
        <v>0</v>
      </c>
      <c r="R222" s="166"/>
      <c r="S222" s="166"/>
      <c r="T222" s="167"/>
      <c r="U222" s="161"/>
      <c r="V222" s="161">
        <f>SUM(V223:V242)</f>
        <v>81.5</v>
      </c>
      <c r="W222" s="161"/>
      <c r="X222" s="161"/>
      <c r="AG222" t="s">
        <v>138</v>
      </c>
    </row>
    <row r="223" spans="1:60" outlineLevel="1" x14ac:dyDescent="0.2">
      <c r="A223" s="168">
        <v>56</v>
      </c>
      <c r="B223" s="169" t="s">
        <v>425</v>
      </c>
      <c r="C223" s="178" t="s">
        <v>426</v>
      </c>
      <c r="D223" s="170" t="s">
        <v>223</v>
      </c>
      <c r="E223" s="171">
        <v>8.4250000000000007</v>
      </c>
      <c r="F223" s="172"/>
      <c r="G223" s="173">
        <f>ROUND(E223*F223,2)</f>
        <v>0</v>
      </c>
      <c r="H223" s="172"/>
      <c r="I223" s="173">
        <f>ROUND(E223*H223,2)</f>
        <v>0</v>
      </c>
      <c r="J223" s="172"/>
      <c r="K223" s="173">
        <f>ROUND(E223*J223,2)</f>
        <v>0</v>
      </c>
      <c r="L223" s="173">
        <v>21</v>
      </c>
      <c r="M223" s="173">
        <f>G223*(1+L223/100)</f>
        <v>0</v>
      </c>
      <c r="N223" s="173">
        <v>1.9205000000000001</v>
      </c>
      <c r="O223" s="173">
        <f>ROUND(E223*N223,2)</f>
        <v>16.18</v>
      </c>
      <c r="P223" s="173">
        <v>0</v>
      </c>
      <c r="Q223" s="173">
        <f>ROUND(E223*P223,2)</f>
        <v>0</v>
      </c>
      <c r="R223" s="173" t="s">
        <v>427</v>
      </c>
      <c r="S223" s="173" t="s">
        <v>142</v>
      </c>
      <c r="T223" s="174" t="s">
        <v>142</v>
      </c>
      <c r="U223" s="160">
        <v>1.2310000000000001</v>
      </c>
      <c r="V223" s="160">
        <f>ROUND(E223*U223,2)</f>
        <v>10.37</v>
      </c>
      <c r="W223" s="160"/>
      <c r="X223" s="160" t="s">
        <v>200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201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252" t="s">
        <v>428</v>
      </c>
      <c r="D224" s="253"/>
      <c r="E224" s="253"/>
      <c r="F224" s="253"/>
      <c r="G224" s="253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147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3" t="s">
        <v>429</v>
      </c>
      <c r="D225" s="182"/>
      <c r="E225" s="183">
        <v>8.4250000000000007</v>
      </c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205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68">
        <v>57</v>
      </c>
      <c r="B226" s="169" t="s">
        <v>430</v>
      </c>
      <c r="C226" s="178" t="s">
        <v>431</v>
      </c>
      <c r="D226" s="170" t="s">
        <v>223</v>
      </c>
      <c r="E226" s="171">
        <v>36.10821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73">
        <v>1.665</v>
      </c>
      <c r="O226" s="173">
        <f>ROUND(E226*N226,2)</f>
        <v>60.12</v>
      </c>
      <c r="P226" s="173">
        <v>0</v>
      </c>
      <c r="Q226" s="173">
        <f>ROUND(E226*P226,2)</f>
        <v>0</v>
      </c>
      <c r="R226" s="173" t="s">
        <v>427</v>
      </c>
      <c r="S226" s="173" t="s">
        <v>142</v>
      </c>
      <c r="T226" s="174" t="s">
        <v>142</v>
      </c>
      <c r="U226" s="160">
        <v>0.92</v>
      </c>
      <c r="V226" s="160">
        <f>ROUND(E226*U226,2)</f>
        <v>33.22</v>
      </c>
      <c r="W226" s="160"/>
      <c r="X226" s="160" t="s">
        <v>200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201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263" t="s">
        <v>432</v>
      </c>
      <c r="D227" s="264"/>
      <c r="E227" s="264"/>
      <c r="F227" s="264"/>
      <c r="G227" s="264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203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254" t="s">
        <v>433</v>
      </c>
      <c r="D228" s="255"/>
      <c r="E228" s="255"/>
      <c r="F228" s="255"/>
      <c r="G228" s="255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147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3" t="s">
        <v>434</v>
      </c>
      <c r="D229" s="182"/>
      <c r="E229" s="183">
        <v>36.10821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205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4" t="s">
        <v>257</v>
      </c>
      <c r="D230" s="184"/>
      <c r="E230" s="185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205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95" t="s">
        <v>435</v>
      </c>
      <c r="D231" s="184"/>
      <c r="E231" s="185">
        <v>0.14000000000000001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205</v>
      </c>
      <c r="AH231" s="151">
        <v>2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5" t="s">
        <v>436</v>
      </c>
      <c r="D232" s="184"/>
      <c r="E232" s="185">
        <v>2.5000000000000001E-2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205</v>
      </c>
      <c r="AH232" s="151">
        <v>2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5" t="s">
        <v>437</v>
      </c>
      <c r="D233" s="184"/>
      <c r="E233" s="185">
        <v>7.8499999999999993E-3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205</v>
      </c>
      <c r="AH233" s="151">
        <v>2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4" t="s">
        <v>259</v>
      </c>
      <c r="D234" s="184"/>
      <c r="E234" s="185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205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68">
        <v>58</v>
      </c>
      <c r="B235" s="169" t="s">
        <v>438</v>
      </c>
      <c r="C235" s="178" t="s">
        <v>439</v>
      </c>
      <c r="D235" s="170" t="s">
        <v>198</v>
      </c>
      <c r="E235" s="171">
        <v>505.5</v>
      </c>
      <c r="F235" s="172"/>
      <c r="G235" s="173">
        <f>ROUND(E235*F235,2)</f>
        <v>0</v>
      </c>
      <c r="H235" s="172"/>
      <c r="I235" s="173">
        <f>ROUND(E235*H235,2)</f>
        <v>0</v>
      </c>
      <c r="J235" s="172"/>
      <c r="K235" s="173">
        <f>ROUND(E235*J235,2)</f>
        <v>0</v>
      </c>
      <c r="L235" s="173">
        <v>21</v>
      </c>
      <c r="M235" s="173">
        <f>G235*(1+L235/100)</f>
        <v>0</v>
      </c>
      <c r="N235" s="173">
        <v>1.8000000000000001E-4</v>
      </c>
      <c r="O235" s="173">
        <f>ROUND(E235*N235,2)</f>
        <v>0.09</v>
      </c>
      <c r="P235" s="173">
        <v>0</v>
      </c>
      <c r="Q235" s="173">
        <f>ROUND(E235*P235,2)</f>
        <v>0</v>
      </c>
      <c r="R235" s="173" t="s">
        <v>427</v>
      </c>
      <c r="S235" s="173" t="s">
        <v>142</v>
      </c>
      <c r="T235" s="174" t="s">
        <v>142</v>
      </c>
      <c r="U235" s="160">
        <v>7.4999999999999997E-2</v>
      </c>
      <c r="V235" s="160">
        <f>ROUND(E235*U235,2)</f>
        <v>37.909999999999997</v>
      </c>
      <c r="W235" s="160"/>
      <c r="X235" s="160" t="s">
        <v>200</v>
      </c>
      <c r="Y235" s="151"/>
      <c r="Z235" s="151"/>
      <c r="AA235" s="151"/>
      <c r="AB235" s="151"/>
      <c r="AC235" s="151"/>
      <c r="AD235" s="151"/>
      <c r="AE235" s="151"/>
      <c r="AF235" s="151"/>
      <c r="AG235" s="151" t="s">
        <v>201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263" t="s">
        <v>440</v>
      </c>
      <c r="D236" s="264"/>
      <c r="E236" s="264"/>
      <c r="F236" s="264"/>
      <c r="G236" s="264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203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3" t="s">
        <v>441</v>
      </c>
      <c r="D237" s="182"/>
      <c r="E237" s="183">
        <v>505.5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1"/>
      <c r="Z237" s="151"/>
      <c r="AA237" s="151"/>
      <c r="AB237" s="151"/>
      <c r="AC237" s="151"/>
      <c r="AD237" s="151"/>
      <c r="AE237" s="151"/>
      <c r="AF237" s="151"/>
      <c r="AG237" s="151" t="s">
        <v>205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68">
        <v>59</v>
      </c>
      <c r="B238" s="169" t="s">
        <v>442</v>
      </c>
      <c r="C238" s="178" t="s">
        <v>443</v>
      </c>
      <c r="D238" s="170" t="s">
        <v>212</v>
      </c>
      <c r="E238" s="171">
        <v>340.37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21</v>
      </c>
      <c r="M238" s="173">
        <f>G238*(1+L238/100)</f>
        <v>0</v>
      </c>
      <c r="N238" s="173">
        <v>4.8000000000000001E-4</v>
      </c>
      <c r="O238" s="173">
        <f>ROUND(E238*N238,2)</f>
        <v>0.16</v>
      </c>
      <c r="P238" s="173">
        <v>0</v>
      </c>
      <c r="Q238" s="173">
        <f>ROUND(E238*P238,2)</f>
        <v>0</v>
      </c>
      <c r="R238" s="173" t="s">
        <v>359</v>
      </c>
      <c r="S238" s="173" t="s">
        <v>142</v>
      </c>
      <c r="T238" s="174" t="s">
        <v>142</v>
      </c>
      <c r="U238" s="160">
        <v>0</v>
      </c>
      <c r="V238" s="160">
        <f>ROUND(E238*U238,2)</f>
        <v>0</v>
      </c>
      <c r="W238" s="160"/>
      <c r="X238" s="160" t="s">
        <v>360</v>
      </c>
      <c r="Y238" s="151"/>
      <c r="Z238" s="151"/>
      <c r="AA238" s="151"/>
      <c r="AB238" s="151"/>
      <c r="AC238" s="151"/>
      <c r="AD238" s="151"/>
      <c r="AE238" s="151"/>
      <c r="AF238" s="151"/>
      <c r="AG238" s="151" t="s">
        <v>361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3" t="s">
        <v>444</v>
      </c>
      <c r="D239" s="182"/>
      <c r="E239" s="183">
        <v>340.37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205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ht="22.5" outlineLevel="1" x14ac:dyDescent="0.2">
      <c r="A240" s="168">
        <v>60</v>
      </c>
      <c r="B240" s="169" t="s">
        <v>445</v>
      </c>
      <c r="C240" s="178" t="s">
        <v>446</v>
      </c>
      <c r="D240" s="170" t="s">
        <v>198</v>
      </c>
      <c r="E240" s="171">
        <v>618.73199999999997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3">
        <v>2.5000000000000001E-4</v>
      </c>
      <c r="O240" s="173">
        <f>ROUND(E240*N240,2)</f>
        <v>0.15</v>
      </c>
      <c r="P240" s="173">
        <v>0</v>
      </c>
      <c r="Q240" s="173">
        <f>ROUND(E240*P240,2)</f>
        <v>0</v>
      </c>
      <c r="R240" s="173" t="s">
        <v>359</v>
      </c>
      <c r="S240" s="173" t="s">
        <v>142</v>
      </c>
      <c r="T240" s="174" t="s">
        <v>142</v>
      </c>
      <c r="U240" s="160">
        <v>0</v>
      </c>
      <c r="V240" s="160">
        <f>ROUND(E240*U240,2)</f>
        <v>0</v>
      </c>
      <c r="W240" s="160"/>
      <c r="X240" s="160" t="s">
        <v>360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361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252" t="s">
        <v>447</v>
      </c>
      <c r="D241" s="253"/>
      <c r="E241" s="253"/>
      <c r="F241" s="253"/>
      <c r="G241" s="253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147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3" t="s">
        <v>448</v>
      </c>
      <c r="D242" s="182"/>
      <c r="E242" s="183">
        <v>618.73199999999997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205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x14ac:dyDescent="0.2">
      <c r="A243" s="162" t="s">
        <v>137</v>
      </c>
      <c r="B243" s="163" t="s">
        <v>77</v>
      </c>
      <c r="C243" s="177" t="s">
        <v>78</v>
      </c>
      <c r="D243" s="164"/>
      <c r="E243" s="165"/>
      <c r="F243" s="166"/>
      <c r="G243" s="166">
        <f>SUMIF(AG244:AG250,"&lt;&gt;NOR",G244:G250)</f>
        <v>0</v>
      </c>
      <c r="H243" s="166"/>
      <c r="I243" s="166">
        <f>SUM(I244:I250)</f>
        <v>0</v>
      </c>
      <c r="J243" s="166"/>
      <c r="K243" s="166">
        <f>SUM(K244:K250)</f>
        <v>0</v>
      </c>
      <c r="L243" s="166"/>
      <c r="M243" s="166">
        <f>SUM(M244:M250)</f>
        <v>0</v>
      </c>
      <c r="N243" s="166"/>
      <c r="O243" s="166">
        <f>SUM(O244:O250)</f>
        <v>9.48</v>
      </c>
      <c r="P243" s="166"/>
      <c r="Q243" s="166">
        <f>SUM(Q244:Q250)</f>
        <v>0</v>
      </c>
      <c r="R243" s="166"/>
      <c r="S243" s="166"/>
      <c r="T243" s="167"/>
      <c r="U243" s="161"/>
      <c r="V243" s="161">
        <f>SUM(V244:V250)</f>
        <v>94.16</v>
      </c>
      <c r="W243" s="161"/>
      <c r="X243" s="161"/>
      <c r="AG243" t="s">
        <v>138</v>
      </c>
    </row>
    <row r="244" spans="1:60" outlineLevel="1" x14ac:dyDescent="0.2">
      <c r="A244" s="168">
        <v>61</v>
      </c>
      <c r="B244" s="169" t="s">
        <v>449</v>
      </c>
      <c r="C244" s="178" t="s">
        <v>450</v>
      </c>
      <c r="D244" s="170" t="s">
        <v>223</v>
      </c>
      <c r="E244" s="171">
        <v>2.16</v>
      </c>
      <c r="F244" s="172"/>
      <c r="G244" s="173">
        <f>ROUND(E244*F244,2)</f>
        <v>0</v>
      </c>
      <c r="H244" s="172"/>
      <c r="I244" s="173">
        <f>ROUND(E244*H244,2)</f>
        <v>0</v>
      </c>
      <c r="J244" s="172"/>
      <c r="K244" s="173">
        <f>ROUND(E244*J244,2)</f>
        <v>0</v>
      </c>
      <c r="L244" s="173">
        <v>21</v>
      </c>
      <c r="M244" s="173">
        <f>G244*(1+L244/100)</f>
        <v>0</v>
      </c>
      <c r="N244" s="173">
        <v>1.8907700000000001</v>
      </c>
      <c r="O244" s="173">
        <f>ROUND(E244*N244,2)</f>
        <v>4.08</v>
      </c>
      <c r="P244" s="173">
        <v>0</v>
      </c>
      <c r="Q244" s="173">
        <f>ROUND(E244*P244,2)</f>
        <v>0</v>
      </c>
      <c r="R244" s="173" t="s">
        <v>451</v>
      </c>
      <c r="S244" s="173" t="s">
        <v>142</v>
      </c>
      <c r="T244" s="174" t="s">
        <v>142</v>
      </c>
      <c r="U244" s="160">
        <v>42.143999999999998</v>
      </c>
      <c r="V244" s="160">
        <f>ROUND(E244*U244,2)</f>
        <v>91.03</v>
      </c>
      <c r="W244" s="160"/>
      <c r="X244" s="160" t="s">
        <v>200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201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263" t="s">
        <v>452</v>
      </c>
      <c r="D245" s="264"/>
      <c r="E245" s="264"/>
      <c r="F245" s="264"/>
      <c r="G245" s="264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1"/>
      <c r="Z245" s="151"/>
      <c r="AA245" s="151"/>
      <c r="AB245" s="151"/>
      <c r="AC245" s="151"/>
      <c r="AD245" s="151"/>
      <c r="AE245" s="151"/>
      <c r="AF245" s="151"/>
      <c r="AG245" s="151" t="s">
        <v>203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3" t="s">
        <v>453</v>
      </c>
      <c r="D246" s="182"/>
      <c r="E246" s="183">
        <v>2.16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1"/>
      <c r="Z246" s="151"/>
      <c r="AA246" s="151"/>
      <c r="AB246" s="151"/>
      <c r="AC246" s="151"/>
      <c r="AD246" s="151"/>
      <c r="AE246" s="151"/>
      <c r="AF246" s="151"/>
      <c r="AG246" s="151" t="s">
        <v>205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1" x14ac:dyDescent="0.2">
      <c r="A247" s="168">
        <v>62</v>
      </c>
      <c r="B247" s="169" t="s">
        <v>454</v>
      </c>
      <c r="C247" s="178" t="s">
        <v>455</v>
      </c>
      <c r="D247" s="170" t="s">
        <v>223</v>
      </c>
      <c r="E247" s="171">
        <v>2.16</v>
      </c>
      <c r="F247" s="172"/>
      <c r="G247" s="173">
        <f>ROUND(E247*F247,2)</f>
        <v>0</v>
      </c>
      <c r="H247" s="172"/>
      <c r="I247" s="173">
        <f>ROUND(E247*H247,2)</f>
        <v>0</v>
      </c>
      <c r="J247" s="172"/>
      <c r="K247" s="173">
        <f>ROUND(E247*J247,2)</f>
        <v>0</v>
      </c>
      <c r="L247" s="173">
        <v>21</v>
      </c>
      <c r="M247" s="173">
        <f>G247*(1+L247/100)</f>
        <v>0</v>
      </c>
      <c r="N247" s="173">
        <v>2.5</v>
      </c>
      <c r="O247" s="173">
        <f>ROUND(E247*N247,2)</f>
        <v>5.4</v>
      </c>
      <c r="P247" s="173">
        <v>0</v>
      </c>
      <c r="Q247" s="173">
        <f>ROUND(E247*P247,2)</f>
        <v>0</v>
      </c>
      <c r="R247" s="173" t="s">
        <v>451</v>
      </c>
      <c r="S247" s="173" t="s">
        <v>142</v>
      </c>
      <c r="T247" s="174" t="s">
        <v>142</v>
      </c>
      <c r="U247" s="160">
        <v>1.4490000000000001</v>
      </c>
      <c r="V247" s="160">
        <f>ROUND(E247*U247,2)</f>
        <v>3.13</v>
      </c>
      <c r="W247" s="160"/>
      <c r="X247" s="160" t="s">
        <v>200</v>
      </c>
      <c r="Y247" s="151"/>
      <c r="Z247" s="151"/>
      <c r="AA247" s="151"/>
      <c r="AB247" s="151"/>
      <c r="AC247" s="151"/>
      <c r="AD247" s="151"/>
      <c r="AE247" s="151"/>
      <c r="AF247" s="151"/>
      <c r="AG247" s="151" t="s">
        <v>201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263" t="s">
        <v>456</v>
      </c>
      <c r="D248" s="264"/>
      <c r="E248" s="264"/>
      <c r="F248" s="264"/>
      <c r="G248" s="264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1"/>
      <c r="Z248" s="151"/>
      <c r="AA248" s="151"/>
      <c r="AB248" s="151"/>
      <c r="AC248" s="151"/>
      <c r="AD248" s="151"/>
      <c r="AE248" s="151"/>
      <c r="AF248" s="151"/>
      <c r="AG248" s="151" t="s">
        <v>203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254" t="s">
        <v>457</v>
      </c>
      <c r="D249" s="255"/>
      <c r="E249" s="255"/>
      <c r="F249" s="255"/>
      <c r="G249" s="255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147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3" t="s">
        <v>458</v>
      </c>
      <c r="D250" s="182"/>
      <c r="E250" s="183">
        <v>2.16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205</v>
      </c>
      <c r="AH250" s="151">
        <v>5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x14ac:dyDescent="0.2">
      <c r="A251" s="162" t="s">
        <v>137</v>
      </c>
      <c r="B251" s="163" t="s">
        <v>79</v>
      </c>
      <c r="C251" s="177" t="s">
        <v>80</v>
      </c>
      <c r="D251" s="164"/>
      <c r="E251" s="165"/>
      <c r="F251" s="166"/>
      <c r="G251" s="166">
        <f>SUMIF(AG252:AG291,"&lt;&gt;NOR",G252:G291)</f>
        <v>0</v>
      </c>
      <c r="H251" s="166"/>
      <c r="I251" s="166">
        <f>SUM(I252:I291)</f>
        <v>0</v>
      </c>
      <c r="J251" s="166"/>
      <c r="K251" s="166">
        <f>SUM(K252:K291)</f>
        <v>0</v>
      </c>
      <c r="L251" s="166"/>
      <c r="M251" s="166">
        <f>SUM(M252:M291)</f>
        <v>0</v>
      </c>
      <c r="N251" s="166"/>
      <c r="O251" s="166">
        <f>SUM(O252:O291)</f>
        <v>2248.0399999999995</v>
      </c>
      <c r="P251" s="166"/>
      <c r="Q251" s="166">
        <f>SUM(Q252:Q291)</f>
        <v>0</v>
      </c>
      <c r="R251" s="166"/>
      <c r="S251" s="166"/>
      <c r="T251" s="167"/>
      <c r="U251" s="161"/>
      <c r="V251" s="161">
        <f>SUM(V252:V291)</f>
        <v>194.85999999999999</v>
      </c>
      <c r="W251" s="161"/>
      <c r="X251" s="161"/>
      <c r="AG251" t="s">
        <v>138</v>
      </c>
    </row>
    <row r="252" spans="1:60" outlineLevel="1" x14ac:dyDescent="0.2">
      <c r="A252" s="168">
        <v>63</v>
      </c>
      <c r="B252" s="169" t="s">
        <v>459</v>
      </c>
      <c r="C252" s="178" t="s">
        <v>460</v>
      </c>
      <c r="D252" s="170" t="s">
        <v>198</v>
      </c>
      <c r="E252" s="171">
        <v>298.5</v>
      </c>
      <c r="F252" s="172"/>
      <c r="G252" s="173">
        <f>ROUND(E252*F252,2)</f>
        <v>0</v>
      </c>
      <c r="H252" s="172"/>
      <c r="I252" s="173">
        <f>ROUND(E252*H252,2)</f>
        <v>0</v>
      </c>
      <c r="J252" s="172"/>
      <c r="K252" s="173">
        <f>ROUND(E252*J252,2)</f>
        <v>0</v>
      </c>
      <c r="L252" s="173">
        <v>21</v>
      </c>
      <c r="M252" s="173">
        <f>G252*(1+L252/100)</f>
        <v>0</v>
      </c>
      <c r="N252" s="173">
        <v>0</v>
      </c>
      <c r="O252" s="173">
        <f>ROUND(E252*N252,2)</f>
        <v>0</v>
      </c>
      <c r="P252" s="173">
        <v>0</v>
      </c>
      <c r="Q252" s="173">
        <f>ROUND(E252*P252,2)</f>
        <v>0</v>
      </c>
      <c r="R252" s="173" t="s">
        <v>199</v>
      </c>
      <c r="S252" s="173" t="s">
        <v>142</v>
      </c>
      <c r="T252" s="174" t="s">
        <v>142</v>
      </c>
      <c r="U252" s="160">
        <v>5.5E-2</v>
      </c>
      <c r="V252" s="160">
        <f>ROUND(E252*U252,2)</f>
        <v>16.420000000000002</v>
      </c>
      <c r="W252" s="160"/>
      <c r="X252" s="160" t="s">
        <v>200</v>
      </c>
      <c r="Y252" s="151"/>
      <c r="Z252" s="151"/>
      <c r="AA252" s="151"/>
      <c r="AB252" s="151"/>
      <c r="AC252" s="151"/>
      <c r="AD252" s="151"/>
      <c r="AE252" s="151"/>
      <c r="AF252" s="151"/>
      <c r="AG252" s="151" t="s">
        <v>201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263" t="s">
        <v>461</v>
      </c>
      <c r="D253" s="264"/>
      <c r="E253" s="264"/>
      <c r="F253" s="264"/>
      <c r="G253" s="264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1"/>
      <c r="Z253" s="151"/>
      <c r="AA253" s="151"/>
      <c r="AB253" s="151"/>
      <c r="AC253" s="151"/>
      <c r="AD253" s="151"/>
      <c r="AE253" s="151"/>
      <c r="AF253" s="151"/>
      <c r="AG253" s="151" t="s">
        <v>203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75" t="str">
        <f>C253</f>
        <v>kamenivo hrubé drcené vel. 32 - 63 mm s výplňovým kamenivem (vibrovaný štěrk), s rozprostřením, vlhčením a zhutněním</v>
      </c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254" t="s">
        <v>462</v>
      </c>
      <c r="D254" s="255"/>
      <c r="E254" s="255"/>
      <c r="F254" s="255"/>
      <c r="G254" s="255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147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3" t="s">
        <v>463</v>
      </c>
      <c r="D255" s="182"/>
      <c r="E255" s="183">
        <v>298.5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1"/>
      <c r="Z255" s="151"/>
      <c r="AA255" s="151"/>
      <c r="AB255" s="151"/>
      <c r="AC255" s="151"/>
      <c r="AD255" s="151"/>
      <c r="AE255" s="151"/>
      <c r="AF255" s="151"/>
      <c r="AG255" s="151" t="s">
        <v>205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22.5" outlineLevel="1" x14ac:dyDescent="0.2">
      <c r="A256" s="168">
        <v>64</v>
      </c>
      <c r="B256" s="169" t="s">
        <v>464</v>
      </c>
      <c r="C256" s="178" t="s">
        <v>465</v>
      </c>
      <c r="D256" s="170" t="s">
        <v>198</v>
      </c>
      <c r="E256" s="171">
        <v>341.3</v>
      </c>
      <c r="F256" s="172"/>
      <c r="G256" s="173">
        <f>ROUND(E256*F256,2)</f>
        <v>0</v>
      </c>
      <c r="H256" s="172"/>
      <c r="I256" s="173">
        <f>ROUND(E256*H256,2)</f>
        <v>0</v>
      </c>
      <c r="J256" s="172"/>
      <c r="K256" s="173">
        <f>ROUND(E256*J256,2)</f>
        <v>0</v>
      </c>
      <c r="L256" s="173">
        <v>21</v>
      </c>
      <c r="M256" s="173">
        <f>G256*(1+L256/100)</f>
        <v>0</v>
      </c>
      <c r="N256" s="173">
        <v>0.28799999999999998</v>
      </c>
      <c r="O256" s="173">
        <f>ROUND(E256*N256,2)</f>
        <v>98.29</v>
      </c>
      <c r="P256" s="173">
        <v>0</v>
      </c>
      <c r="Q256" s="173">
        <f>ROUND(E256*P256,2)</f>
        <v>0</v>
      </c>
      <c r="R256" s="173" t="s">
        <v>199</v>
      </c>
      <c r="S256" s="173" t="s">
        <v>142</v>
      </c>
      <c r="T256" s="174" t="s">
        <v>142</v>
      </c>
      <c r="U256" s="160">
        <v>2.3E-2</v>
      </c>
      <c r="V256" s="160">
        <f>ROUND(E256*U256,2)</f>
        <v>7.85</v>
      </c>
      <c r="W256" s="160"/>
      <c r="X256" s="160" t="s">
        <v>200</v>
      </c>
      <c r="Y256" s="151"/>
      <c r="Z256" s="151"/>
      <c r="AA256" s="151"/>
      <c r="AB256" s="151"/>
      <c r="AC256" s="151"/>
      <c r="AD256" s="151"/>
      <c r="AE256" s="151"/>
      <c r="AF256" s="151"/>
      <c r="AG256" s="151" t="s">
        <v>201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3" t="s">
        <v>466</v>
      </c>
      <c r="D257" s="182"/>
      <c r="E257" s="183">
        <v>341.3</v>
      </c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51"/>
      <c r="Z257" s="151"/>
      <c r="AA257" s="151"/>
      <c r="AB257" s="151"/>
      <c r="AC257" s="151"/>
      <c r="AD257" s="151"/>
      <c r="AE257" s="151"/>
      <c r="AF257" s="151"/>
      <c r="AG257" s="151" t="s">
        <v>205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1" x14ac:dyDescent="0.2">
      <c r="A258" s="168">
        <v>65</v>
      </c>
      <c r="B258" s="169" t="s">
        <v>467</v>
      </c>
      <c r="C258" s="178" t="s">
        <v>468</v>
      </c>
      <c r="D258" s="170" t="s">
        <v>198</v>
      </c>
      <c r="E258" s="171">
        <v>888.5</v>
      </c>
      <c r="F258" s="172"/>
      <c r="G258" s="173">
        <f>ROUND(E258*F258,2)</f>
        <v>0</v>
      </c>
      <c r="H258" s="172"/>
      <c r="I258" s="173">
        <f>ROUND(E258*H258,2)</f>
        <v>0</v>
      </c>
      <c r="J258" s="172"/>
      <c r="K258" s="173">
        <f>ROUND(E258*J258,2)</f>
        <v>0</v>
      </c>
      <c r="L258" s="173">
        <v>21</v>
      </c>
      <c r="M258" s="173">
        <f>G258*(1+L258/100)</f>
        <v>0</v>
      </c>
      <c r="N258" s="173">
        <v>0.378</v>
      </c>
      <c r="O258" s="173">
        <f>ROUND(E258*N258,2)</f>
        <v>335.85</v>
      </c>
      <c r="P258" s="173">
        <v>0</v>
      </c>
      <c r="Q258" s="173">
        <f>ROUND(E258*P258,2)</f>
        <v>0</v>
      </c>
      <c r="R258" s="173" t="s">
        <v>199</v>
      </c>
      <c r="S258" s="173" t="s">
        <v>142</v>
      </c>
      <c r="T258" s="174" t="s">
        <v>142</v>
      </c>
      <c r="U258" s="160">
        <v>2.5999999999999999E-2</v>
      </c>
      <c r="V258" s="160">
        <f>ROUND(E258*U258,2)</f>
        <v>23.1</v>
      </c>
      <c r="W258" s="160"/>
      <c r="X258" s="160" t="s">
        <v>200</v>
      </c>
      <c r="Y258" s="151"/>
      <c r="Z258" s="151"/>
      <c r="AA258" s="151"/>
      <c r="AB258" s="151"/>
      <c r="AC258" s="151"/>
      <c r="AD258" s="151"/>
      <c r="AE258" s="151"/>
      <c r="AF258" s="151"/>
      <c r="AG258" s="151" t="s">
        <v>201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3" t="s">
        <v>469</v>
      </c>
      <c r="D259" s="182"/>
      <c r="E259" s="183">
        <v>888.5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1"/>
      <c r="Z259" s="151"/>
      <c r="AA259" s="151"/>
      <c r="AB259" s="151"/>
      <c r="AC259" s="151"/>
      <c r="AD259" s="151"/>
      <c r="AE259" s="151"/>
      <c r="AF259" s="151"/>
      <c r="AG259" s="151" t="s">
        <v>205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ht="22.5" outlineLevel="1" x14ac:dyDescent="0.2">
      <c r="A260" s="168">
        <v>66</v>
      </c>
      <c r="B260" s="169" t="s">
        <v>470</v>
      </c>
      <c r="C260" s="178" t="s">
        <v>471</v>
      </c>
      <c r="D260" s="170" t="s">
        <v>198</v>
      </c>
      <c r="E260" s="171">
        <v>1419</v>
      </c>
      <c r="F260" s="172"/>
      <c r="G260" s="173">
        <f>ROUND(E260*F260,2)</f>
        <v>0</v>
      </c>
      <c r="H260" s="172"/>
      <c r="I260" s="173">
        <f>ROUND(E260*H260,2)</f>
        <v>0</v>
      </c>
      <c r="J260" s="172"/>
      <c r="K260" s="173">
        <f>ROUND(E260*J260,2)</f>
        <v>0</v>
      </c>
      <c r="L260" s="173">
        <v>21</v>
      </c>
      <c r="M260" s="173">
        <f>G260*(1+L260/100)</f>
        <v>0</v>
      </c>
      <c r="N260" s="173">
        <v>0.441</v>
      </c>
      <c r="O260" s="173">
        <f>ROUND(E260*N260,2)</f>
        <v>625.78</v>
      </c>
      <c r="P260" s="173">
        <v>0</v>
      </c>
      <c r="Q260" s="173">
        <f>ROUND(E260*P260,2)</f>
        <v>0</v>
      </c>
      <c r="R260" s="173" t="s">
        <v>199</v>
      </c>
      <c r="S260" s="173" t="s">
        <v>142</v>
      </c>
      <c r="T260" s="174" t="s">
        <v>142</v>
      </c>
      <c r="U260" s="160">
        <v>2.9000000000000001E-2</v>
      </c>
      <c r="V260" s="160">
        <f>ROUND(E260*U260,2)</f>
        <v>41.15</v>
      </c>
      <c r="W260" s="160"/>
      <c r="X260" s="160" t="s">
        <v>200</v>
      </c>
      <c r="Y260" s="151"/>
      <c r="Z260" s="151"/>
      <c r="AA260" s="151"/>
      <c r="AB260" s="151"/>
      <c r="AC260" s="151"/>
      <c r="AD260" s="151"/>
      <c r="AE260" s="151"/>
      <c r="AF260" s="151"/>
      <c r="AG260" s="151" t="s">
        <v>201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3" t="s">
        <v>472</v>
      </c>
      <c r="D261" s="182"/>
      <c r="E261" s="183">
        <v>1419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205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68">
        <v>67</v>
      </c>
      <c r="B262" s="169" t="s">
        <v>473</v>
      </c>
      <c r="C262" s="178" t="s">
        <v>474</v>
      </c>
      <c r="D262" s="170" t="s">
        <v>198</v>
      </c>
      <c r="E262" s="171">
        <v>315.5</v>
      </c>
      <c r="F262" s="172"/>
      <c r="G262" s="173">
        <f>ROUND(E262*F262,2)</f>
        <v>0</v>
      </c>
      <c r="H262" s="172"/>
      <c r="I262" s="173">
        <f>ROUND(E262*H262,2)</f>
        <v>0</v>
      </c>
      <c r="J262" s="172"/>
      <c r="K262" s="173">
        <f>ROUND(E262*J262,2)</f>
        <v>0</v>
      </c>
      <c r="L262" s="173">
        <v>21</v>
      </c>
      <c r="M262" s="173">
        <f>G262*(1+L262/100)</f>
        <v>0</v>
      </c>
      <c r="N262" s="173">
        <v>0.46305000000000002</v>
      </c>
      <c r="O262" s="173">
        <f>ROUND(E262*N262,2)</f>
        <v>146.09</v>
      </c>
      <c r="P262" s="173">
        <v>0</v>
      </c>
      <c r="Q262" s="173">
        <f>ROUND(E262*P262,2)</f>
        <v>0</v>
      </c>
      <c r="R262" s="173" t="s">
        <v>199</v>
      </c>
      <c r="S262" s="173" t="s">
        <v>142</v>
      </c>
      <c r="T262" s="174" t="s">
        <v>142</v>
      </c>
      <c r="U262" s="160">
        <v>2.9000000000000001E-2</v>
      </c>
      <c r="V262" s="160">
        <f>ROUND(E262*U262,2)</f>
        <v>9.15</v>
      </c>
      <c r="W262" s="160"/>
      <c r="X262" s="160" t="s">
        <v>200</v>
      </c>
      <c r="Y262" s="151"/>
      <c r="Z262" s="151"/>
      <c r="AA262" s="151"/>
      <c r="AB262" s="151"/>
      <c r="AC262" s="151"/>
      <c r="AD262" s="151"/>
      <c r="AE262" s="151"/>
      <c r="AF262" s="151"/>
      <c r="AG262" s="151" t="s">
        <v>201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3" t="s">
        <v>475</v>
      </c>
      <c r="D263" s="182"/>
      <c r="E263" s="183">
        <v>315.5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205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 x14ac:dyDescent="0.2">
      <c r="A264" s="168">
        <v>68</v>
      </c>
      <c r="B264" s="169" t="s">
        <v>476</v>
      </c>
      <c r="C264" s="178" t="s">
        <v>477</v>
      </c>
      <c r="D264" s="170" t="s">
        <v>198</v>
      </c>
      <c r="E264" s="171">
        <v>1035</v>
      </c>
      <c r="F264" s="172"/>
      <c r="G264" s="173">
        <f>ROUND(E264*F264,2)</f>
        <v>0</v>
      </c>
      <c r="H264" s="172"/>
      <c r="I264" s="173">
        <f>ROUND(E264*H264,2)</f>
        <v>0</v>
      </c>
      <c r="J264" s="172"/>
      <c r="K264" s="173">
        <f>ROUND(E264*J264,2)</f>
        <v>0</v>
      </c>
      <c r="L264" s="173">
        <v>21</v>
      </c>
      <c r="M264" s="173">
        <f>G264*(1+L264/100)</f>
        <v>0</v>
      </c>
      <c r="N264" s="173">
        <v>0.21099999999999999</v>
      </c>
      <c r="O264" s="173">
        <f>ROUND(E264*N264,2)</f>
        <v>218.39</v>
      </c>
      <c r="P264" s="173">
        <v>0</v>
      </c>
      <c r="Q264" s="173">
        <f>ROUND(E264*P264,2)</f>
        <v>0</v>
      </c>
      <c r="R264" s="173" t="s">
        <v>199</v>
      </c>
      <c r="S264" s="173" t="s">
        <v>142</v>
      </c>
      <c r="T264" s="174" t="s">
        <v>142</v>
      </c>
      <c r="U264" s="160">
        <v>3.2000000000000001E-2</v>
      </c>
      <c r="V264" s="160">
        <f>ROUND(E264*U264,2)</f>
        <v>33.119999999999997</v>
      </c>
      <c r="W264" s="160"/>
      <c r="X264" s="160" t="s">
        <v>200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201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263" t="s">
        <v>478</v>
      </c>
      <c r="D265" s="264"/>
      <c r="E265" s="264"/>
      <c r="F265" s="264"/>
      <c r="G265" s="264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1"/>
      <c r="Z265" s="151"/>
      <c r="AA265" s="151"/>
      <c r="AB265" s="151"/>
      <c r="AC265" s="151"/>
      <c r="AD265" s="151"/>
      <c r="AE265" s="151"/>
      <c r="AF265" s="151"/>
      <c r="AG265" s="151" t="s">
        <v>203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3" t="s">
        <v>479</v>
      </c>
      <c r="D266" s="182"/>
      <c r="E266" s="183">
        <v>1026.5999999999999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205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3" t="s">
        <v>480</v>
      </c>
      <c r="D267" s="182"/>
      <c r="E267" s="183">
        <v>8.4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205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68">
        <v>69</v>
      </c>
      <c r="B268" s="169" t="s">
        <v>481</v>
      </c>
      <c r="C268" s="178" t="s">
        <v>482</v>
      </c>
      <c r="D268" s="170" t="s">
        <v>198</v>
      </c>
      <c r="E268" s="171">
        <v>78.5</v>
      </c>
      <c r="F268" s="172"/>
      <c r="G268" s="173">
        <f>ROUND(E268*F268,2)</f>
        <v>0</v>
      </c>
      <c r="H268" s="172"/>
      <c r="I268" s="173">
        <f>ROUND(E268*H268,2)</f>
        <v>0</v>
      </c>
      <c r="J268" s="172"/>
      <c r="K268" s="173">
        <f>ROUND(E268*J268,2)</f>
        <v>0</v>
      </c>
      <c r="L268" s="173">
        <v>21</v>
      </c>
      <c r="M268" s="173">
        <f>G268*(1+L268/100)</f>
        <v>0</v>
      </c>
      <c r="N268" s="173">
        <v>0.38313999999999998</v>
      </c>
      <c r="O268" s="173">
        <f>ROUND(E268*N268,2)</f>
        <v>30.08</v>
      </c>
      <c r="P268" s="173">
        <v>0</v>
      </c>
      <c r="Q268" s="173">
        <f>ROUND(E268*P268,2)</f>
        <v>0</v>
      </c>
      <c r="R268" s="173" t="s">
        <v>199</v>
      </c>
      <c r="S268" s="173" t="s">
        <v>142</v>
      </c>
      <c r="T268" s="174" t="s">
        <v>142</v>
      </c>
      <c r="U268" s="160">
        <v>2.5999999999999999E-2</v>
      </c>
      <c r="V268" s="160">
        <f>ROUND(E268*U268,2)</f>
        <v>2.04</v>
      </c>
      <c r="W268" s="160"/>
      <c r="X268" s="160" t="s">
        <v>200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201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263" t="s">
        <v>483</v>
      </c>
      <c r="D269" s="264"/>
      <c r="E269" s="264"/>
      <c r="F269" s="264"/>
      <c r="G269" s="264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203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254" t="s">
        <v>859</v>
      </c>
      <c r="D270" s="255"/>
      <c r="E270" s="255"/>
      <c r="F270" s="255"/>
      <c r="G270" s="255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147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254" t="s">
        <v>484</v>
      </c>
      <c r="D271" s="255"/>
      <c r="E271" s="255"/>
      <c r="F271" s="255"/>
      <c r="G271" s="255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147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3" t="s">
        <v>485</v>
      </c>
      <c r="D272" s="182"/>
      <c r="E272" s="183">
        <v>78.5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205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68">
        <v>70</v>
      </c>
      <c r="B273" s="169" t="s">
        <v>486</v>
      </c>
      <c r="C273" s="178" t="s">
        <v>487</v>
      </c>
      <c r="D273" s="170" t="s">
        <v>198</v>
      </c>
      <c r="E273" s="171">
        <v>1342.1</v>
      </c>
      <c r="F273" s="172"/>
      <c r="G273" s="173">
        <f>ROUND(E273*F273,2)</f>
        <v>0</v>
      </c>
      <c r="H273" s="172"/>
      <c r="I273" s="173">
        <f>ROUND(E273*H273,2)</f>
        <v>0</v>
      </c>
      <c r="J273" s="172"/>
      <c r="K273" s="173">
        <f>ROUND(E273*J273,2)</f>
        <v>0</v>
      </c>
      <c r="L273" s="173">
        <v>21</v>
      </c>
      <c r="M273" s="173">
        <f>G273*(1+L273/100)</f>
        <v>0</v>
      </c>
      <c r="N273" s="173">
        <v>0.45977000000000001</v>
      </c>
      <c r="O273" s="173">
        <f>ROUND(E273*N273,2)</f>
        <v>617.05999999999995</v>
      </c>
      <c r="P273" s="173">
        <v>0</v>
      </c>
      <c r="Q273" s="173">
        <f>ROUND(E273*P273,2)</f>
        <v>0</v>
      </c>
      <c r="R273" s="173" t="s">
        <v>199</v>
      </c>
      <c r="S273" s="173" t="s">
        <v>142</v>
      </c>
      <c r="T273" s="174" t="s">
        <v>142</v>
      </c>
      <c r="U273" s="160">
        <v>2.5999999999999999E-2</v>
      </c>
      <c r="V273" s="160">
        <f>ROUND(E273*U273,2)</f>
        <v>34.89</v>
      </c>
      <c r="W273" s="160"/>
      <c r="X273" s="160" t="s">
        <v>200</v>
      </c>
      <c r="Y273" s="151"/>
      <c r="Z273" s="151"/>
      <c r="AA273" s="151"/>
      <c r="AB273" s="151"/>
      <c r="AC273" s="151"/>
      <c r="AD273" s="151"/>
      <c r="AE273" s="151"/>
      <c r="AF273" s="151"/>
      <c r="AG273" s="151" t="s">
        <v>201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263" t="s">
        <v>483</v>
      </c>
      <c r="D274" s="264"/>
      <c r="E274" s="264"/>
      <c r="F274" s="264"/>
      <c r="G274" s="264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1"/>
      <c r="Z274" s="151"/>
      <c r="AA274" s="151"/>
      <c r="AB274" s="151"/>
      <c r="AC274" s="151"/>
      <c r="AD274" s="151"/>
      <c r="AE274" s="151"/>
      <c r="AF274" s="151"/>
      <c r="AG274" s="151" t="s">
        <v>203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254" t="s">
        <v>859</v>
      </c>
      <c r="D275" s="255"/>
      <c r="E275" s="255"/>
      <c r="F275" s="255"/>
      <c r="G275" s="255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147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254" t="s">
        <v>484</v>
      </c>
      <c r="D276" s="255"/>
      <c r="E276" s="255"/>
      <c r="F276" s="255"/>
      <c r="G276" s="255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147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3" t="s">
        <v>488</v>
      </c>
      <c r="D277" s="182"/>
      <c r="E277" s="183">
        <v>1342.1</v>
      </c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51"/>
      <c r="Z277" s="151"/>
      <c r="AA277" s="151"/>
      <c r="AB277" s="151"/>
      <c r="AC277" s="151"/>
      <c r="AD277" s="151"/>
      <c r="AE277" s="151"/>
      <c r="AF277" s="151"/>
      <c r="AG277" s="151" t="s">
        <v>205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68">
        <v>71</v>
      </c>
      <c r="B278" s="169" t="s">
        <v>489</v>
      </c>
      <c r="C278" s="178" t="s">
        <v>490</v>
      </c>
      <c r="D278" s="170" t="s">
        <v>198</v>
      </c>
      <c r="E278" s="171">
        <v>8.4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0.56194</v>
      </c>
      <c r="O278" s="173">
        <f>ROUND(E278*N278,2)</f>
        <v>4.72</v>
      </c>
      <c r="P278" s="173">
        <v>0</v>
      </c>
      <c r="Q278" s="173">
        <f>ROUND(E278*P278,2)</f>
        <v>0</v>
      </c>
      <c r="R278" s="173" t="s">
        <v>199</v>
      </c>
      <c r="S278" s="173" t="s">
        <v>142</v>
      </c>
      <c r="T278" s="174" t="s">
        <v>142</v>
      </c>
      <c r="U278" s="160">
        <v>2.7E-2</v>
      </c>
      <c r="V278" s="160">
        <f>ROUND(E278*U278,2)</f>
        <v>0.23</v>
      </c>
      <c r="W278" s="160"/>
      <c r="X278" s="160" t="s">
        <v>200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201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263" t="s">
        <v>483</v>
      </c>
      <c r="D279" s="264"/>
      <c r="E279" s="264"/>
      <c r="F279" s="264"/>
      <c r="G279" s="264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203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254" t="s">
        <v>484</v>
      </c>
      <c r="D280" s="255"/>
      <c r="E280" s="255"/>
      <c r="F280" s="255"/>
      <c r="G280" s="255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147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3" t="s">
        <v>480</v>
      </c>
      <c r="D281" s="182"/>
      <c r="E281" s="183">
        <v>8.4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205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68">
        <v>72</v>
      </c>
      <c r="B282" s="169" t="s">
        <v>491</v>
      </c>
      <c r="C282" s="178" t="s">
        <v>492</v>
      </c>
      <c r="D282" s="170" t="s">
        <v>198</v>
      </c>
      <c r="E282" s="171">
        <v>1035</v>
      </c>
      <c r="F282" s="172"/>
      <c r="G282" s="173">
        <f>ROUND(E282*F282,2)</f>
        <v>0</v>
      </c>
      <c r="H282" s="172"/>
      <c r="I282" s="173">
        <f>ROUND(E282*H282,2)</f>
        <v>0</v>
      </c>
      <c r="J282" s="172"/>
      <c r="K282" s="173">
        <f>ROUND(E282*J282,2)</f>
        <v>0</v>
      </c>
      <c r="L282" s="173">
        <v>21</v>
      </c>
      <c r="M282" s="173">
        <f>G282*(1+L282/100)</f>
        <v>0</v>
      </c>
      <c r="N282" s="173">
        <v>0</v>
      </c>
      <c r="O282" s="173">
        <f>ROUND(E282*N282,2)</f>
        <v>0</v>
      </c>
      <c r="P282" s="173">
        <v>0</v>
      </c>
      <c r="Q282" s="173">
        <f>ROUND(E282*P282,2)</f>
        <v>0</v>
      </c>
      <c r="R282" s="173" t="s">
        <v>199</v>
      </c>
      <c r="S282" s="173" t="s">
        <v>142</v>
      </c>
      <c r="T282" s="174" t="s">
        <v>142</v>
      </c>
      <c r="U282" s="160">
        <v>4.0000000000000001E-3</v>
      </c>
      <c r="V282" s="160">
        <f>ROUND(E282*U282,2)</f>
        <v>4.1399999999999997</v>
      </c>
      <c r="W282" s="160"/>
      <c r="X282" s="160" t="s">
        <v>200</v>
      </c>
      <c r="Y282" s="151"/>
      <c r="Z282" s="151"/>
      <c r="AA282" s="151"/>
      <c r="AB282" s="151"/>
      <c r="AC282" s="151"/>
      <c r="AD282" s="151"/>
      <c r="AE282" s="151"/>
      <c r="AF282" s="151"/>
      <c r="AG282" s="151" t="s">
        <v>201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263" t="s">
        <v>493</v>
      </c>
      <c r="D283" s="264"/>
      <c r="E283" s="264"/>
      <c r="F283" s="264"/>
      <c r="G283" s="264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1"/>
      <c r="Z283" s="151"/>
      <c r="AA283" s="151"/>
      <c r="AB283" s="151"/>
      <c r="AC283" s="151"/>
      <c r="AD283" s="151"/>
      <c r="AE283" s="151"/>
      <c r="AF283" s="151"/>
      <c r="AG283" s="151" t="s">
        <v>203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3" t="s">
        <v>494</v>
      </c>
      <c r="D284" s="182"/>
      <c r="E284" s="183">
        <v>1035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1"/>
      <c r="Z284" s="151"/>
      <c r="AA284" s="151"/>
      <c r="AB284" s="151"/>
      <c r="AC284" s="151"/>
      <c r="AD284" s="151"/>
      <c r="AE284" s="151"/>
      <c r="AF284" s="151"/>
      <c r="AG284" s="151" t="s">
        <v>205</v>
      </c>
      <c r="AH284" s="151">
        <v>5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ht="22.5" outlineLevel="1" x14ac:dyDescent="0.2">
      <c r="A285" s="168">
        <v>73</v>
      </c>
      <c r="B285" s="169" t="s">
        <v>495</v>
      </c>
      <c r="C285" s="178" t="s">
        <v>496</v>
      </c>
      <c r="D285" s="170" t="s">
        <v>198</v>
      </c>
      <c r="E285" s="171">
        <v>1035</v>
      </c>
      <c r="F285" s="172"/>
      <c r="G285" s="173">
        <f>ROUND(E285*F285,2)</f>
        <v>0</v>
      </c>
      <c r="H285" s="172"/>
      <c r="I285" s="173">
        <f>ROUND(E285*H285,2)</f>
        <v>0</v>
      </c>
      <c r="J285" s="172"/>
      <c r="K285" s="173">
        <f>ROUND(E285*J285,2)</f>
        <v>0</v>
      </c>
      <c r="L285" s="173">
        <v>21</v>
      </c>
      <c r="M285" s="173">
        <f>G285*(1+L285/100)</f>
        <v>0</v>
      </c>
      <c r="N285" s="173">
        <v>0</v>
      </c>
      <c r="O285" s="173">
        <f>ROUND(E285*N285,2)</f>
        <v>0</v>
      </c>
      <c r="P285" s="173">
        <v>0</v>
      </c>
      <c r="Q285" s="173">
        <f>ROUND(E285*P285,2)</f>
        <v>0</v>
      </c>
      <c r="R285" s="173" t="s">
        <v>199</v>
      </c>
      <c r="S285" s="173" t="s">
        <v>142</v>
      </c>
      <c r="T285" s="174" t="s">
        <v>142</v>
      </c>
      <c r="U285" s="160">
        <v>2E-3</v>
      </c>
      <c r="V285" s="160">
        <f>ROUND(E285*U285,2)</f>
        <v>2.0699999999999998</v>
      </c>
      <c r="W285" s="160"/>
      <c r="X285" s="160" t="s">
        <v>200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201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3" t="s">
        <v>494</v>
      </c>
      <c r="D286" s="182"/>
      <c r="E286" s="183">
        <v>1035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205</v>
      </c>
      <c r="AH286" s="151">
        <v>5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ht="22.5" outlineLevel="1" x14ac:dyDescent="0.2">
      <c r="A287" s="168">
        <v>74</v>
      </c>
      <c r="B287" s="169" t="s">
        <v>497</v>
      </c>
      <c r="C287" s="178" t="s">
        <v>498</v>
      </c>
      <c r="D287" s="170" t="s">
        <v>198</v>
      </c>
      <c r="E287" s="171">
        <v>1035</v>
      </c>
      <c r="F287" s="172"/>
      <c r="G287" s="173">
        <f>ROUND(E287*F287,2)</f>
        <v>0</v>
      </c>
      <c r="H287" s="172"/>
      <c r="I287" s="173">
        <f>ROUND(E287*H287,2)</f>
        <v>0</v>
      </c>
      <c r="J287" s="172"/>
      <c r="K287" s="173">
        <f>ROUND(E287*J287,2)</f>
        <v>0</v>
      </c>
      <c r="L287" s="173">
        <v>21</v>
      </c>
      <c r="M287" s="173">
        <f>G287*(1+L287/100)</f>
        <v>0</v>
      </c>
      <c r="N287" s="173">
        <v>0.12966</v>
      </c>
      <c r="O287" s="173">
        <f>ROUND(E287*N287,2)</f>
        <v>134.19999999999999</v>
      </c>
      <c r="P287" s="173">
        <v>0</v>
      </c>
      <c r="Q287" s="173">
        <f>ROUND(E287*P287,2)</f>
        <v>0</v>
      </c>
      <c r="R287" s="173" t="s">
        <v>199</v>
      </c>
      <c r="S287" s="173" t="s">
        <v>142</v>
      </c>
      <c r="T287" s="174" t="s">
        <v>142</v>
      </c>
      <c r="U287" s="160">
        <v>0.02</v>
      </c>
      <c r="V287" s="160">
        <f>ROUND(E287*U287,2)</f>
        <v>20.7</v>
      </c>
      <c r="W287" s="160"/>
      <c r="X287" s="160" t="s">
        <v>200</v>
      </c>
      <c r="Y287" s="151"/>
      <c r="Z287" s="151"/>
      <c r="AA287" s="151"/>
      <c r="AB287" s="151"/>
      <c r="AC287" s="151"/>
      <c r="AD287" s="151"/>
      <c r="AE287" s="151"/>
      <c r="AF287" s="151"/>
      <c r="AG287" s="151" t="s">
        <v>201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3" t="s">
        <v>479</v>
      </c>
      <c r="D288" s="182"/>
      <c r="E288" s="183">
        <v>1026.5999999999999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51"/>
      <c r="Z288" s="151"/>
      <c r="AA288" s="151"/>
      <c r="AB288" s="151"/>
      <c r="AC288" s="151"/>
      <c r="AD288" s="151"/>
      <c r="AE288" s="151"/>
      <c r="AF288" s="151"/>
      <c r="AG288" s="151" t="s">
        <v>205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3" t="s">
        <v>480</v>
      </c>
      <c r="D289" s="182"/>
      <c r="E289" s="183">
        <v>8.4</v>
      </c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51"/>
      <c r="Z289" s="151"/>
      <c r="AA289" s="151"/>
      <c r="AB289" s="151"/>
      <c r="AC289" s="151"/>
      <c r="AD289" s="151"/>
      <c r="AE289" s="151"/>
      <c r="AF289" s="151"/>
      <c r="AG289" s="151" t="s">
        <v>205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68">
        <v>75</v>
      </c>
      <c r="B290" s="169" t="s">
        <v>499</v>
      </c>
      <c r="C290" s="178" t="s">
        <v>500</v>
      </c>
      <c r="D290" s="170" t="s">
        <v>358</v>
      </c>
      <c r="E290" s="171">
        <v>37.584000000000003</v>
      </c>
      <c r="F290" s="172"/>
      <c r="G290" s="173">
        <f>ROUND(E290*F290,2)</f>
        <v>0</v>
      </c>
      <c r="H290" s="172"/>
      <c r="I290" s="173">
        <f>ROUND(E290*H290,2)</f>
        <v>0</v>
      </c>
      <c r="J290" s="172"/>
      <c r="K290" s="173">
        <f>ROUND(E290*J290,2)</f>
        <v>0</v>
      </c>
      <c r="L290" s="173">
        <v>21</v>
      </c>
      <c r="M290" s="173">
        <f>G290*(1+L290/100)</f>
        <v>0</v>
      </c>
      <c r="N290" s="173">
        <v>1</v>
      </c>
      <c r="O290" s="173">
        <f>ROUND(E290*N290,2)</f>
        <v>37.58</v>
      </c>
      <c r="P290" s="173">
        <v>0</v>
      </c>
      <c r="Q290" s="173">
        <f>ROUND(E290*P290,2)</f>
        <v>0</v>
      </c>
      <c r="R290" s="173" t="s">
        <v>359</v>
      </c>
      <c r="S290" s="173" t="s">
        <v>142</v>
      </c>
      <c r="T290" s="174" t="s">
        <v>142</v>
      </c>
      <c r="U290" s="160">
        <v>0</v>
      </c>
      <c r="V290" s="160">
        <f>ROUND(E290*U290,2)</f>
        <v>0</v>
      </c>
      <c r="W290" s="160"/>
      <c r="X290" s="160" t="s">
        <v>360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361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3" t="s">
        <v>501</v>
      </c>
      <c r="D291" s="182"/>
      <c r="E291" s="183">
        <v>37.584000000000003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205</v>
      </c>
      <c r="AH291" s="151">
        <v>5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x14ac:dyDescent="0.2">
      <c r="A292" s="162" t="s">
        <v>137</v>
      </c>
      <c r="B292" s="163" t="s">
        <v>81</v>
      </c>
      <c r="C292" s="177" t="s">
        <v>82</v>
      </c>
      <c r="D292" s="164"/>
      <c r="E292" s="165"/>
      <c r="F292" s="166"/>
      <c r="G292" s="166">
        <f>SUMIF(AG293:AG341,"&lt;&gt;NOR",G293:G341)</f>
        <v>0</v>
      </c>
      <c r="H292" s="166"/>
      <c r="I292" s="166">
        <f>SUM(I293:I341)</f>
        <v>0</v>
      </c>
      <c r="J292" s="166"/>
      <c r="K292" s="166">
        <f>SUM(K293:K341)</f>
        <v>0</v>
      </c>
      <c r="L292" s="166"/>
      <c r="M292" s="166">
        <f>SUM(M293:M341)</f>
        <v>0</v>
      </c>
      <c r="N292" s="166"/>
      <c r="O292" s="166">
        <f>SUM(O293:O341)</f>
        <v>386.89</v>
      </c>
      <c r="P292" s="166"/>
      <c r="Q292" s="166">
        <f>SUM(Q293:Q341)</f>
        <v>0</v>
      </c>
      <c r="R292" s="166"/>
      <c r="S292" s="166"/>
      <c r="T292" s="167"/>
      <c r="U292" s="161"/>
      <c r="V292" s="161">
        <f>SUM(V293:V341)</f>
        <v>786.8900000000001</v>
      </c>
      <c r="W292" s="161"/>
      <c r="X292" s="161"/>
      <c r="AG292" t="s">
        <v>138</v>
      </c>
    </row>
    <row r="293" spans="1:60" outlineLevel="1" x14ac:dyDescent="0.2">
      <c r="A293" s="168">
        <v>76</v>
      </c>
      <c r="B293" s="169" t="s">
        <v>502</v>
      </c>
      <c r="C293" s="178" t="s">
        <v>503</v>
      </c>
      <c r="D293" s="170" t="s">
        <v>198</v>
      </c>
      <c r="E293" s="171">
        <v>443.2</v>
      </c>
      <c r="F293" s="172"/>
      <c r="G293" s="173">
        <f>ROUND(E293*F293,2)</f>
        <v>0</v>
      </c>
      <c r="H293" s="172"/>
      <c r="I293" s="173">
        <f>ROUND(E293*H293,2)</f>
        <v>0</v>
      </c>
      <c r="J293" s="172"/>
      <c r="K293" s="173">
        <f>ROUND(E293*J293,2)</f>
        <v>0</v>
      </c>
      <c r="L293" s="173">
        <v>21</v>
      </c>
      <c r="M293" s="173">
        <f>G293*(1+L293/100)</f>
        <v>0</v>
      </c>
      <c r="N293" s="173">
        <v>7.3899999999999993E-2</v>
      </c>
      <c r="O293" s="173">
        <f>ROUND(E293*N293,2)</f>
        <v>32.75</v>
      </c>
      <c r="P293" s="173">
        <v>0</v>
      </c>
      <c r="Q293" s="173">
        <f>ROUND(E293*P293,2)</f>
        <v>0</v>
      </c>
      <c r="R293" s="173" t="s">
        <v>199</v>
      </c>
      <c r="S293" s="173" t="s">
        <v>142</v>
      </c>
      <c r="T293" s="174" t="s">
        <v>142</v>
      </c>
      <c r="U293" s="160">
        <v>0.45200000000000001</v>
      </c>
      <c r="V293" s="160">
        <f>ROUND(E293*U293,2)</f>
        <v>200.33</v>
      </c>
      <c r="W293" s="160"/>
      <c r="X293" s="160" t="s">
        <v>200</v>
      </c>
      <c r="Y293" s="151"/>
      <c r="Z293" s="151"/>
      <c r="AA293" s="151"/>
      <c r="AB293" s="151"/>
      <c r="AC293" s="151"/>
      <c r="AD293" s="151"/>
      <c r="AE293" s="151"/>
      <c r="AF293" s="151"/>
      <c r="AG293" s="151" t="s">
        <v>201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ht="22.5" outlineLevel="1" x14ac:dyDescent="0.2">
      <c r="A294" s="158"/>
      <c r="B294" s="159"/>
      <c r="C294" s="263" t="s">
        <v>504</v>
      </c>
      <c r="D294" s="264"/>
      <c r="E294" s="264"/>
      <c r="F294" s="264"/>
      <c r="G294" s="264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51"/>
      <c r="Z294" s="151"/>
      <c r="AA294" s="151"/>
      <c r="AB294" s="151"/>
      <c r="AC294" s="151"/>
      <c r="AD294" s="151"/>
      <c r="AE294" s="151"/>
      <c r="AF294" s="151"/>
      <c r="AG294" s="151" t="s">
        <v>203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75" t="str">
        <f>C294</f>
        <v>s provedením lože z kameniva drceného, s vyplněním spár, s dvojitým hutněním a se smetením přebytečného materiálu na krajnici. S dodáním hmot pro lože a výplň spár.</v>
      </c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93" t="s">
        <v>505</v>
      </c>
      <c r="D295" s="182"/>
      <c r="E295" s="183">
        <v>443.2</v>
      </c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51"/>
      <c r="Z295" s="151"/>
      <c r="AA295" s="151"/>
      <c r="AB295" s="151"/>
      <c r="AC295" s="151"/>
      <c r="AD295" s="151"/>
      <c r="AE295" s="151"/>
      <c r="AF295" s="151"/>
      <c r="AG295" s="151" t="s">
        <v>205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68">
        <v>77</v>
      </c>
      <c r="B296" s="169" t="s">
        <v>506</v>
      </c>
      <c r="C296" s="178" t="s">
        <v>507</v>
      </c>
      <c r="D296" s="170" t="s">
        <v>198</v>
      </c>
      <c r="E296" s="171">
        <v>831.00951999999995</v>
      </c>
      <c r="F296" s="172"/>
      <c r="G296" s="173">
        <f>ROUND(E296*F296,2)</f>
        <v>0</v>
      </c>
      <c r="H296" s="172"/>
      <c r="I296" s="173">
        <f>ROUND(E296*H296,2)</f>
        <v>0</v>
      </c>
      <c r="J296" s="172"/>
      <c r="K296" s="173">
        <f>ROUND(E296*J296,2)</f>
        <v>0</v>
      </c>
      <c r="L296" s="173">
        <v>21</v>
      </c>
      <c r="M296" s="173">
        <f>G296*(1+L296/100)</f>
        <v>0</v>
      </c>
      <c r="N296" s="173">
        <v>7.3899999999999993E-2</v>
      </c>
      <c r="O296" s="173">
        <f>ROUND(E296*N296,2)</f>
        <v>61.41</v>
      </c>
      <c r="P296" s="173">
        <v>0</v>
      </c>
      <c r="Q296" s="173">
        <f>ROUND(E296*P296,2)</f>
        <v>0</v>
      </c>
      <c r="R296" s="173" t="s">
        <v>199</v>
      </c>
      <c r="S296" s="173" t="s">
        <v>142</v>
      </c>
      <c r="T296" s="174" t="s">
        <v>142</v>
      </c>
      <c r="U296" s="160">
        <v>0.47799999999999998</v>
      </c>
      <c r="V296" s="160">
        <f>ROUND(E296*U296,2)</f>
        <v>397.22</v>
      </c>
      <c r="W296" s="160"/>
      <c r="X296" s="160" t="s">
        <v>200</v>
      </c>
      <c r="Y296" s="151"/>
      <c r="Z296" s="151"/>
      <c r="AA296" s="151"/>
      <c r="AB296" s="151"/>
      <c r="AC296" s="151"/>
      <c r="AD296" s="151"/>
      <c r="AE296" s="151"/>
      <c r="AF296" s="151"/>
      <c r="AG296" s="151" t="s">
        <v>201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ht="22.5" outlineLevel="1" x14ac:dyDescent="0.2">
      <c r="A297" s="158"/>
      <c r="B297" s="159"/>
      <c r="C297" s="263" t="s">
        <v>504</v>
      </c>
      <c r="D297" s="264"/>
      <c r="E297" s="264"/>
      <c r="F297" s="264"/>
      <c r="G297" s="264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203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75" t="str">
        <f>C297</f>
        <v>s provedením lože z kameniva drceného, s vyplněním spár, s dvojitým hutněním a se smetením přebytečného materiálu na krajnici. S dodáním hmot pro lože a výplň spár.</v>
      </c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3" t="s">
        <v>508</v>
      </c>
      <c r="D298" s="182"/>
      <c r="E298" s="183">
        <v>831.00951999999995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1"/>
      <c r="Z298" s="151"/>
      <c r="AA298" s="151"/>
      <c r="AB298" s="151"/>
      <c r="AC298" s="151"/>
      <c r="AD298" s="151"/>
      <c r="AE298" s="151"/>
      <c r="AF298" s="151"/>
      <c r="AG298" s="151" t="s">
        <v>205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68">
        <v>78</v>
      </c>
      <c r="B299" s="169" t="s">
        <v>509</v>
      </c>
      <c r="C299" s="178" t="s">
        <v>510</v>
      </c>
      <c r="D299" s="170" t="s">
        <v>212</v>
      </c>
      <c r="E299" s="171">
        <v>22.16</v>
      </c>
      <c r="F299" s="172"/>
      <c r="G299" s="173">
        <f>ROUND(E299*F299,2)</f>
        <v>0</v>
      </c>
      <c r="H299" s="172"/>
      <c r="I299" s="173">
        <f>ROUND(E299*H299,2)</f>
        <v>0</v>
      </c>
      <c r="J299" s="172"/>
      <c r="K299" s="173">
        <f>ROUND(E299*J299,2)</f>
        <v>0</v>
      </c>
      <c r="L299" s="173">
        <v>21</v>
      </c>
      <c r="M299" s="173">
        <f>G299*(1+L299/100)</f>
        <v>0</v>
      </c>
      <c r="N299" s="173">
        <v>3.3E-4</v>
      </c>
      <c r="O299" s="173">
        <f>ROUND(E299*N299,2)</f>
        <v>0.01</v>
      </c>
      <c r="P299" s="173">
        <v>0</v>
      </c>
      <c r="Q299" s="173">
        <f>ROUND(E299*P299,2)</f>
        <v>0</v>
      </c>
      <c r="R299" s="173" t="s">
        <v>199</v>
      </c>
      <c r="S299" s="173" t="s">
        <v>142</v>
      </c>
      <c r="T299" s="174" t="s">
        <v>142</v>
      </c>
      <c r="U299" s="160">
        <v>0.41</v>
      </c>
      <c r="V299" s="160">
        <f>ROUND(E299*U299,2)</f>
        <v>9.09</v>
      </c>
      <c r="W299" s="160"/>
      <c r="X299" s="160" t="s">
        <v>200</v>
      </c>
      <c r="Y299" s="151"/>
      <c r="Z299" s="151"/>
      <c r="AA299" s="151"/>
      <c r="AB299" s="151"/>
      <c r="AC299" s="151"/>
      <c r="AD299" s="151"/>
      <c r="AE299" s="151"/>
      <c r="AF299" s="151"/>
      <c r="AG299" s="151" t="s">
        <v>201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193" t="s">
        <v>511</v>
      </c>
      <c r="D300" s="182"/>
      <c r="E300" s="183">
        <v>22.16</v>
      </c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1"/>
      <c r="Z300" s="151"/>
      <c r="AA300" s="151"/>
      <c r="AB300" s="151"/>
      <c r="AC300" s="151"/>
      <c r="AD300" s="151"/>
      <c r="AE300" s="151"/>
      <c r="AF300" s="151"/>
      <c r="AG300" s="151" t="s">
        <v>205</v>
      </c>
      <c r="AH300" s="151">
        <v>5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4" t="s">
        <v>257</v>
      </c>
      <c r="D301" s="184"/>
      <c r="E301" s="185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205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5" t="s">
        <v>512</v>
      </c>
      <c r="D302" s="184"/>
      <c r="E302" s="185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1"/>
      <c r="Z302" s="151"/>
      <c r="AA302" s="151"/>
      <c r="AB302" s="151"/>
      <c r="AC302" s="151"/>
      <c r="AD302" s="151"/>
      <c r="AE302" s="151"/>
      <c r="AF302" s="151"/>
      <c r="AG302" s="151" t="s">
        <v>205</v>
      </c>
      <c r="AH302" s="151">
        <v>2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4" t="s">
        <v>259</v>
      </c>
      <c r="D303" s="184"/>
      <c r="E303" s="185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1"/>
      <c r="Z303" s="151"/>
      <c r="AA303" s="151"/>
      <c r="AB303" s="151"/>
      <c r="AC303" s="151"/>
      <c r="AD303" s="151"/>
      <c r="AE303" s="151"/>
      <c r="AF303" s="151"/>
      <c r="AG303" s="151" t="s">
        <v>205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68">
        <v>79</v>
      </c>
      <c r="B304" s="169" t="s">
        <v>513</v>
      </c>
      <c r="C304" s="178" t="s">
        <v>514</v>
      </c>
      <c r="D304" s="170" t="s">
        <v>212</v>
      </c>
      <c r="E304" s="171">
        <v>41.55048</v>
      </c>
      <c r="F304" s="172"/>
      <c r="G304" s="173">
        <f>ROUND(E304*F304,2)</f>
        <v>0</v>
      </c>
      <c r="H304" s="172"/>
      <c r="I304" s="173">
        <f>ROUND(E304*H304,2)</f>
        <v>0</v>
      </c>
      <c r="J304" s="172"/>
      <c r="K304" s="173">
        <f>ROUND(E304*J304,2)</f>
        <v>0</v>
      </c>
      <c r="L304" s="173">
        <v>21</v>
      </c>
      <c r="M304" s="173">
        <f>G304*(1+L304/100)</f>
        <v>0</v>
      </c>
      <c r="N304" s="173">
        <v>3.6000000000000002E-4</v>
      </c>
      <c r="O304" s="173">
        <f>ROUND(E304*N304,2)</f>
        <v>0.01</v>
      </c>
      <c r="P304" s="173">
        <v>0</v>
      </c>
      <c r="Q304" s="173">
        <f>ROUND(E304*P304,2)</f>
        <v>0</v>
      </c>
      <c r="R304" s="173" t="s">
        <v>199</v>
      </c>
      <c r="S304" s="173" t="s">
        <v>142</v>
      </c>
      <c r="T304" s="174" t="s">
        <v>142</v>
      </c>
      <c r="U304" s="160">
        <v>0.43</v>
      </c>
      <c r="V304" s="160">
        <f>ROUND(E304*U304,2)</f>
        <v>17.87</v>
      </c>
      <c r="W304" s="160"/>
      <c r="X304" s="160" t="s">
        <v>200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201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193" t="s">
        <v>515</v>
      </c>
      <c r="D305" s="182"/>
      <c r="E305" s="183">
        <v>41.55048</v>
      </c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1"/>
      <c r="Z305" s="151"/>
      <c r="AA305" s="151"/>
      <c r="AB305" s="151"/>
      <c r="AC305" s="151"/>
      <c r="AD305" s="151"/>
      <c r="AE305" s="151"/>
      <c r="AF305" s="151"/>
      <c r="AG305" s="151" t="s">
        <v>205</v>
      </c>
      <c r="AH305" s="151">
        <v>5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4" t="s">
        <v>257</v>
      </c>
      <c r="D306" s="184"/>
      <c r="E306" s="185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1"/>
      <c r="Z306" s="151"/>
      <c r="AA306" s="151"/>
      <c r="AB306" s="151"/>
      <c r="AC306" s="151"/>
      <c r="AD306" s="151"/>
      <c r="AE306" s="151"/>
      <c r="AF306" s="151"/>
      <c r="AG306" s="151" t="s">
        <v>205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5" t="s">
        <v>512</v>
      </c>
      <c r="D307" s="184"/>
      <c r="E307" s="185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205</v>
      </c>
      <c r="AH307" s="151">
        <v>2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4" t="s">
        <v>259</v>
      </c>
      <c r="D308" s="184"/>
      <c r="E308" s="185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51"/>
      <c r="Z308" s="151"/>
      <c r="AA308" s="151"/>
      <c r="AB308" s="151"/>
      <c r="AC308" s="151"/>
      <c r="AD308" s="151"/>
      <c r="AE308" s="151"/>
      <c r="AF308" s="151"/>
      <c r="AG308" s="151" t="s">
        <v>205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2.5" outlineLevel="1" x14ac:dyDescent="0.2">
      <c r="A309" s="168">
        <v>80</v>
      </c>
      <c r="B309" s="169" t="s">
        <v>516</v>
      </c>
      <c r="C309" s="178" t="s">
        <v>517</v>
      </c>
      <c r="D309" s="170" t="s">
        <v>223</v>
      </c>
      <c r="E309" s="171">
        <v>2.3879999999999999</v>
      </c>
      <c r="F309" s="172"/>
      <c r="G309" s="173">
        <f>ROUND(E309*F309,2)</f>
        <v>0</v>
      </c>
      <c r="H309" s="172"/>
      <c r="I309" s="173">
        <f>ROUND(E309*H309,2)</f>
        <v>0</v>
      </c>
      <c r="J309" s="172"/>
      <c r="K309" s="173">
        <f>ROUND(E309*J309,2)</f>
        <v>0</v>
      </c>
      <c r="L309" s="173">
        <v>21</v>
      </c>
      <c r="M309" s="173">
        <f>G309*(1+L309/100)</f>
        <v>0</v>
      </c>
      <c r="N309" s="173">
        <v>0</v>
      </c>
      <c r="O309" s="173">
        <f>ROUND(E309*N309,2)</f>
        <v>0</v>
      </c>
      <c r="P309" s="173">
        <v>0</v>
      </c>
      <c r="Q309" s="173">
        <f>ROUND(E309*P309,2)</f>
        <v>0</v>
      </c>
      <c r="R309" s="173" t="s">
        <v>199</v>
      </c>
      <c r="S309" s="173" t="s">
        <v>142</v>
      </c>
      <c r="T309" s="174" t="s">
        <v>142</v>
      </c>
      <c r="U309" s="160">
        <v>3</v>
      </c>
      <c r="V309" s="160">
        <f>ROUND(E309*U309,2)</f>
        <v>7.16</v>
      </c>
      <c r="W309" s="160"/>
      <c r="X309" s="160" t="s">
        <v>200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201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263" t="s">
        <v>518</v>
      </c>
      <c r="D310" s="264"/>
      <c r="E310" s="264"/>
      <c r="F310" s="264"/>
      <c r="G310" s="264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51"/>
      <c r="Z310" s="151"/>
      <c r="AA310" s="151"/>
      <c r="AB310" s="151"/>
      <c r="AC310" s="151"/>
      <c r="AD310" s="151"/>
      <c r="AE310" s="151"/>
      <c r="AF310" s="151"/>
      <c r="AG310" s="151" t="s">
        <v>203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3" t="s">
        <v>519</v>
      </c>
      <c r="D311" s="182"/>
      <c r="E311" s="183">
        <v>2.3879999999999999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205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68">
        <v>81</v>
      </c>
      <c r="B312" s="169" t="s">
        <v>520</v>
      </c>
      <c r="C312" s="178" t="s">
        <v>521</v>
      </c>
      <c r="D312" s="170" t="s">
        <v>198</v>
      </c>
      <c r="E312" s="171">
        <v>298.5</v>
      </c>
      <c r="F312" s="172"/>
      <c r="G312" s="173">
        <f>ROUND(E312*F312,2)</f>
        <v>0</v>
      </c>
      <c r="H312" s="172"/>
      <c r="I312" s="173">
        <f>ROUND(E312*H312,2)</f>
        <v>0</v>
      </c>
      <c r="J312" s="172"/>
      <c r="K312" s="173">
        <f>ROUND(E312*J312,2)</f>
        <v>0</v>
      </c>
      <c r="L312" s="173">
        <v>21</v>
      </c>
      <c r="M312" s="173">
        <f>G312*(1+L312/100)</f>
        <v>0</v>
      </c>
      <c r="N312" s="173">
        <v>3.15E-2</v>
      </c>
      <c r="O312" s="173">
        <f>ROUND(E312*N312,2)</f>
        <v>9.4</v>
      </c>
      <c r="P312" s="173">
        <v>0</v>
      </c>
      <c r="Q312" s="173">
        <f>ROUND(E312*P312,2)</f>
        <v>0</v>
      </c>
      <c r="R312" s="173"/>
      <c r="S312" s="173" t="s">
        <v>181</v>
      </c>
      <c r="T312" s="174" t="s">
        <v>522</v>
      </c>
      <c r="U312" s="160">
        <v>0.52</v>
      </c>
      <c r="V312" s="160">
        <f>ROUND(E312*U312,2)</f>
        <v>155.22</v>
      </c>
      <c r="W312" s="160"/>
      <c r="X312" s="160" t="s">
        <v>200</v>
      </c>
      <c r="Y312" s="151"/>
      <c r="Z312" s="151"/>
      <c r="AA312" s="151"/>
      <c r="AB312" s="151"/>
      <c r="AC312" s="151"/>
      <c r="AD312" s="151"/>
      <c r="AE312" s="151"/>
      <c r="AF312" s="151"/>
      <c r="AG312" s="151" t="s">
        <v>201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3" t="s">
        <v>523</v>
      </c>
      <c r="D313" s="182"/>
      <c r="E313" s="183">
        <v>298.5</v>
      </c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205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68">
        <v>82</v>
      </c>
      <c r="B314" s="169" t="s">
        <v>524</v>
      </c>
      <c r="C314" s="178" t="s">
        <v>525</v>
      </c>
      <c r="D314" s="170" t="s">
        <v>358</v>
      </c>
      <c r="E314" s="171">
        <v>3.5819999999999999</v>
      </c>
      <c r="F314" s="172"/>
      <c r="G314" s="173">
        <f>ROUND(E314*F314,2)</f>
        <v>0</v>
      </c>
      <c r="H314" s="172"/>
      <c r="I314" s="173">
        <f>ROUND(E314*H314,2)</f>
        <v>0</v>
      </c>
      <c r="J314" s="172"/>
      <c r="K314" s="173">
        <f>ROUND(E314*J314,2)</f>
        <v>0</v>
      </c>
      <c r="L314" s="173">
        <v>21</v>
      </c>
      <c r="M314" s="173">
        <f>G314*(1+L314/100)</f>
        <v>0</v>
      </c>
      <c r="N314" s="173">
        <v>1</v>
      </c>
      <c r="O314" s="173">
        <f>ROUND(E314*N314,2)</f>
        <v>3.58</v>
      </c>
      <c r="P314" s="173">
        <v>0</v>
      </c>
      <c r="Q314" s="173">
        <f>ROUND(E314*P314,2)</f>
        <v>0</v>
      </c>
      <c r="R314" s="173" t="s">
        <v>359</v>
      </c>
      <c r="S314" s="173" t="s">
        <v>142</v>
      </c>
      <c r="T314" s="174" t="s">
        <v>142</v>
      </c>
      <c r="U314" s="160">
        <v>0</v>
      </c>
      <c r="V314" s="160">
        <f>ROUND(E314*U314,2)</f>
        <v>0</v>
      </c>
      <c r="W314" s="160"/>
      <c r="X314" s="160" t="s">
        <v>360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361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252" t="s">
        <v>526</v>
      </c>
      <c r="D315" s="253"/>
      <c r="E315" s="253"/>
      <c r="F315" s="253"/>
      <c r="G315" s="253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147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3" t="s">
        <v>527</v>
      </c>
      <c r="D316" s="182"/>
      <c r="E316" s="183">
        <v>3.5819999999999999</v>
      </c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51"/>
      <c r="Z316" s="151"/>
      <c r="AA316" s="151"/>
      <c r="AB316" s="151"/>
      <c r="AC316" s="151"/>
      <c r="AD316" s="151"/>
      <c r="AE316" s="151"/>
      <c r="AF316" s="151"/>
      <c r="AG316" s="151" t="s">
        <v>205</v>
      </c>
      <c r="AH316" s="151">
        <v>5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68">
        <v>83</v>
      </c>
      <c r="B317" s="169" t="s">
        <v>528</v>
      </c>
      <c r="C317" s="178" t="s">
        <v>529</v>
      </c>
      <c r="D317" s="170" t="s">
        <v>198</v>
      </c>
      <c r="E317" s="171">
        <v>351.75</v>
      </c>
      <c r="F317" s="172"/>
      <c r="G317" s="173">
        <f>ROUND(E317*F317,2)</f>
        <v>0</v>
      </c>
      <c r="H317" s="172"/>
      <c r="I317" s="173">
        <f>ROUND(E317*H317,2)</f>
        <v>0</v>
      </c>
      <c r="J317" s="172"/>
      <c r="K317" s="173">
        <f>ROUND(E317*J317,2)</f>
        <v>0</v>
      </c>
      <c r="L317" s="173">
        <v>21</v>
      </c>
      <c r="M317" s="173">
        <f>G317*(1+L317/100)</f>
        <v>0</v>
      </c>
      <c r="N317" s="173">
        <v>0.17599999999999999</v>
      </c>
      <c r="O317" s="173">
        <f>ROUND(E317*N317,2)</f>
        <v>61.91</v>
      </c>
      <c r="P317" s="173">
        <v>0</v>
      </c>
      <c r="Q317" s="173">
        <f>ROUND(E317*P317,2)</f>
        <v>0</v>
      </c>
      <c r="R317" s="173" t="s">
        <v>359</v>
      </c>
      <c r="S317" s="173" t="s">
        <v>142</v>
      </c>
      <c r="T317" s="174" t="s">
        <v>142</v>
      </c>
      <c r="U317" s="160">
        <v>0</v>
      </c>
      <c r="V317" s="160">
        <f>ROUND(E317*U317,2)</f>
        <v>0</v>
      </c>
      <c r="W317" s="160"/>
      <c r="X317" s="160" t="s">
        <v>360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361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3" t="s">
        <v>530</v>
      </c>
      <c r="D318" s="182"/>
      <c r="E318" s="183">
        <v>351.75</v>
      </c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205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68">
        <v>84</v>
      </c>
      <c r="B319" s="169" t="s">
        <v>531</v>
      </c>
      <c r="C319" s="178" t="s">
        <v>532</v>
      </c>
      <c r="D319" s="170" t="s">
        <v>198</v>
      </c>
      <c r="E319" s="171">
        <v>459.69</v>
      </c>
      <c r="F319" s="172"/>
      <c r="G319" s="173">
        <f>ROUND(E319*F319,2)</f>
        <v>0</v>
      </c>
      <c r="H319" s="172"/>
      <c r="I319" s="173">
        <f>ROUND(E319*H319,2)</f>
        <v>0</v>
      </c>
      <c r="J319" s="172"/>
      <c r="K319" s="173">
        <f>ROUND(E319*J319,2)</f>
        <v>0</v>
      </c>
      <c r="L319" s="173">
        <v>21</v>
      </c>
      <c r="M319" s="173">
        <f>G319*(1+L319/100)</f>
        <v>0</v>
      </c>
      <c r="N319" s="173">
        <v>0.13100000000000001</v>
      </c>
      <c r="O319" s="173">
        <f>ROUND(E319*N319,2)</f>
        <v>60.22</v>
      </c>
      <c r="P319" s="173">
        <v>0</v>
      </c>
      <c r="Q319" s="173">
        <f>ROUND(E319*P319,2)</f>
        <v>0</v>
      </c>
      <c r="R319" s="173" t="s">
        <v>359</v>
      </c>
      <c r="S319" s="173" t="s">
        <v>142</v>
      </c>
      <c r="T319" s="174" t="s">
        <v>142</v>
      </c>
      <c r="U319" s="160">
        <v>0</v>
      </c>
      <c r="V319" s="160">
        <f>ROUND(E319*U319,2)</f>
        <v>0</v>
      </c>
      <c r="W319" s="160"/>
      <c r="X319" s="160" t="s">
        <v>360</v>
      </c>
      <c r="Y319" s="151"/>
      <c r="Z319" s="151"/>
      <c r="AA319" s="151"/>
      <c r="AB319" s="151"/>
      <c r="AC319" s="151"/>
      <c r="AD319" s="151"/>
      <c r="AE319" s="151"/>
      <c r="AF319" s="151"/>
      <c r="AG319" s="151" t="s">
        <v>361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3" t="s">
        <v>533</v>
      </c>
      <c r="D320" s="182"/>
      <c r="E320" s="183">
        <v>459.69</v>
      </c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205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ht="22.5" outlineLevel="1" x14ac:dyDescent="0.2">
      <c r="A321" s="168">
        <v>85</v>
      </c>
      <c r="B321" s="169" t="s">
        <v>534</v>
      </c>
      <c r="C321" s="178" t="s">
        <v>535</v>
      </c>
      <c r="D321" s="170" t="s">
        <v>198</v>
      </c>
      <c r="E321" s="171">
        <v>17.22</v>
      </c>
      <c r="F321" s="172"/>
      <c r="G321" s="173">
        <f>ROUND(E321*F321,2)</f>
        <v>0</v>
      </c>
      <c r="H321" s="172"/>
      <c r="I321" s="173">
        <f>ROUND(E321*H321,2)</f>
        <v>0</v>
      </c>
      <c r="J321" s="172"/>
      <c r="K321" s="173">
        <f>ROUND(E321*J321,2)</f>
        <v>0</v>
      </c>
      <c r="L321" s="173">
        <v>21</v>
      </c>
      <c r="M321" s="173">
        <f>G321*(1+L321/100)</f>
        <v>0</v>
      </c>
      <c r="N321" s="173">
        <v>0.17599999999999999</v>
      </c>
      <c r="O321" s="173">
        <f>ROUND(E321*N321,2)</f>
        <v>3.03</v>
      </c>
      <c r="P321" s="173">
        <v>0</v>
      </c>
      <c r="Q321" s="173">
        <f>ROUND(E321*P321,2)</f>
        <v>0</v>
      </c>
      <c r="R321" s="173" t="s">
        <v>359</v>
      </c>
      <c r="S321" s="173" t="s">
        <v>142</v>
      </c>
      <c r="T321" s="174" t="s">
        <v>142</v>
      </c>
      <c r="U321" s="160">
        <v>0</v>
      </c>
      <c r="V321" s="160">
        <f>ROUND(E321*U321,2)</f>
        <v>0</v>
      </c>
      <c r="W321" s="160"/>
      <c r="X321" s="160" t="s">
        <v>360</v>
      </c>
      <c r="Y321" s="151"/>
      <c r="Z321" s="151"/>
      <c r="AA321" s="151"/>
      <c r="AB321" s="151"/>
      <c r="AC321" s="151"/>
      <c r="AD321" s="151"/>
      <c r="AE321" s="151"/>
      <c r="AF321" s="151"/>
      <c r="AG321" s="151" t="s">
        <v>361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93" t="s">
        <v>536</v>
      </c>
      <c r="D322" s="182"/>
      <c r="E322" s="183">
        <v>17.22</v>
      </c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51"/>
      <c r="Z322" s="151"/>
      <c r="AA322" s="151"/>
      <c r="AB322" s="151"/>
      <c r="AC322" s="151"/>
      <c r="AD322" s="151"/>
      <c r="AE322" s="151"/>
      <c r="AF322" s="151"/>
      <c r="AG322" s="151" t="s">
        <v>205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68">
        <v>86</v>
      </c>
      <c r="B323" s="169" t="s">
        <v>537</v>
      </c>
      <c r="C323" s="178" t="s">
        <v>538</v>
      </c>
      <c r="D323" s="170" t="s">
        <v>198</v>
      </c>
      <c r="E323" s="171">
        <v>474.81</v>
      </c>
      <c r="F323" s="172"/>
      <c r="G323" s="173">
        <f>ROUND(E323*F323,2)</f>
        <v>0</v>
      </c>
      <c r="H323" s="172"/>
      <c r="I323" s="173">
        <f>ROUND(E323*H323,2)</f>
        <v>0</v>
      </c>
      <c r="J323" s="172"/>
      <c r="K323" s="173">
        <f>ROUND(E323*J323,2)</f>
        <v>0</v>
      </c>
      <c r="L323" s="173">
        <v>21</v>
      </c>
      <c r="M323" s="173">
        <f>G323*(1+L323/100)</f>
        <v>0</v>
      </c>
      <c r="N323" s="173">
        <v>0.17599999999999999</v>
      </c>
      <c r="O323" s="173">
        <f>ROUND(E323*N323,2)</f>
        <v>83.57</v>
      </c>
      <c r="P323" s="173">
        <v>0</v>
      </c>
      <c r="Q323" s="173">
        <f>ROUND(E323*P323,2)</f>
        <v>0</v>
      </c>
      <c r="R323" s="173" t="s">
        <v>359</v>
      </c>
      <c r="S323" s="173" t="s">
        <v>142</v>
      </c>
      <c r="T323" s="174" t="s">
        <v>142</v>
      </c>
      <c r="U323" s="160">
        <v>0</v>
      </c>
      <c r="V323" s="160">
        <f>ROUND(E323*U323,2)</f>
        <v>0</v>
      </c>
      <c r="W323" s="160"/>
      <c r="X323" s="160" t="s">
        <v>360</v>
      </c>
      <c r="Y323" s="151"/>
      <c r="Z323" s="151"/>
      <c r="AA323" s="151"/>
      <c r="AB323" s="151"/>
      <c r="AC323" s="151"/>
      <c r="AD323" s="151"/>
      <c r="AE323" s="151"/>
      <c r="AF323" s="151"/>
      <c r="AG323" s="151" t="s">
        <v>361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3" t="s">
        <v>539</v>
      </c>
      <c r="D324" s="182"/>
      <c r="E324" s="183">
        <v>331.27499999999998</v>
      </c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51"/>
      <c r="Z324" s="151"/>
      <c r="AA324" s="151"/>
      <c r="AB324" s="151"/>
      <c r="AC324" s="151"/>
      <c r="AD324" s="151"/>
      <c r="AE324" s="151"/>
      <c r="AF324" s="151"/>
      <c r="AG324" s="151" t="s">
        <v>205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93" t="s">
        <v>540</v>
      </c>
      <c r="D325" s="182"/>
      <c r="E325" s="183">
        <v>55.23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51"/>
      <c r="Z325" s="151"/>
      <c r="AA325" s="151"/>
      <c r="AB325" s="151"/>
      <c r="AC325" s="151"/>
      <c r="AD325" s="151"/>
      <c r="AE325" s="151"/>
      <c r="AF325" s="151"/>
      <c r="AG325" s="151" t="s">
        <v>205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3" t="s">
        <v>541</v>
      </c>
      <c r="D326" s="182"/>
      <c r="E326" s="183">
        <v>33.6</v>
      </c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51"/>
      <c r="Z326" s="151"/>
      <c r="AA326" s="151"/>
      <c r="AB326" s="151"/>
      <c r="AC326" s="151"/>
      <c r="AD326" s="151"/>
      <c r="AE326" s="151"/>
      <c r="AF326" s="151"/>
      <c r="AG326" s="151" t="s">
        <v>205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3" t="s">
        <v>542</v>
      </c>
      <c r="D327" s="182"/>
      <c r="E327" s="183">
        <v>50.924999999999997</v>
      </c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51"/>
      <c r="Z327" s="151"/>
      <c r="AA327" s="151"/>
      <c r="AB327" s="151"/>
      <c r="AC327" s="151"/>
      <c r="AD327" s="151"/>
      <c r="AE327" s="151"/>
      <c r="AF327" s="151"/>
      <c r="AG327" s="151" t="s">
        <v>205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93" t="s">
        <v>543</v>
      </c>
      <c r="D328" s="182"/>
      <c r="E328" s="183">
        <v>3.78</v>
      </c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51"/>
      <c r="Z328" s="151"/>
      <c r="AA328" s="151"/>
      <c r="AB328" s="151"/>
      <c r="AC328" s="151"/>
      <c r="AD328" s="151"/>
      <c r="AE328" s="151"/>
      <c r="AF328" s="151"/>
      <c r="AG328" s="151" t="s">
        <v>205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68">
        <v>87</v>
      </c>
      <c r="B329" s="169" t="s">
        <v>544</v>
      </c>
      <c r="C329" s="178" t="s">
        <v>545</v>
      </c>
      <c r="D329" s="170" t="s">
        <v>198</v>
      </c>
      <c r="E329" s="171">
        <v>117.075</v>
      </c>
      <c r="F329" s="172"/>
      <c r="G329" s="173">
        <f>ROUND(E329*F329,2)</f>
        <v>0</v>
      </c>
      <c r="H329" s="172"/>
      <c r="I329" s="173">
        <f>ROUND(E329*H329,2)</f>
        <v>0</v>
      </c>
      <c r="J329" s="172"/>
      <c r="K329" s="173">
        <f>ROUND(E329*J329,2)</f>
        <v>0</v>
      </c>
      <c r="L329" s="173">
        <v>21</v>
      </c>
      <c r="M329" s="173">
        <f>G329*(1+L329/100)</f>
        <v>0</v>
      </c>
      <c r="N329" s="173">
        <v>0.17599999999999999</v>
      </c>
      <c r="O329" s="173">
        <f>ROUND(E329*N329,2)</f>
        <v>20.61</v>
      </c>
      <c r="P329" s="173">
        <v>0</v>
      </c>
      <c r="Q329" s="173">
        <f>ROUND(E329*P329,2)</f>
        <v>0</v>
      </c>
      <c r="R329" s="173" t="s">
        <v>359</v>
      </c>
      <c r="S329" s="173" t="s">
        <v>142</v>
      </c>
      <c r="T329" s="174" t="s">
        <v>142</v>
      </c>
      <c r="U329" s="160">
        <v>0</v>
      </c>
      <c r="V329" s="160">
        <f>ROUND(E329*U329,2)</f>
        <v>0</v>
      </c>
      <c r="W329" s="160"/>
      <c r="X329" s="160" t="s">
        <v>360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361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252" t="s">
        <v>546</v>
      </c>
      <c r="D330" s="253"/>
      <c r="E330" s="253"/>
      <c r="F330" s="253"/>
      <c r="G330" s="253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147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58"/>
      <c r="B331" s="159"/>
      <c r="C331" s="254" t="s">
        <v>547</v>
      </c>
      <c r="D331" s="255"/>
      <c r="E331" s="255"/>
      <c r="F331" s="255"/>
      <c r="G331" s="255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147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3" t="s">
        <v>548</v>
      </c>
      <c r="D332" s="182"/>
      <c r="E332" s="183">
        <v>1.89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205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93" t="s">
        <v>549</v>
      </c>
      <c r="D333" s="182"/>
      <c r="E333" s="183">
        <v>43.365000000000002</v>
      </c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51"/>
      <c r="Z333" s="151"/>
      <c r="AA333" s="151"/>
      <c r="AB333" s="151"/>
      <c r="AC333" s="151"/>
      <c r="AD333" s="151"/>
      <c r="AE333" s="151"/>
      <c r="AF333" s="151"/>
      <c r="AG333" s="151" t="s">
        <v>205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8"/>
      <c r="B334" s="159"/>
      <c r="C334" s="193" t="s">
        <v>550</v>
      </c>
      <c r="D334" s="182"/>
      <c r="E334" s="183">
        <v>71.819999999999993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51"/>
      <c r="Z334" s="151"/>
      <c r="AA334" s="151"/>
      <c r="AB334" s="151"/>
      <c r="AC334" s="151"/>
      <c r="AD334" s="151"/>
      <c r="AE334" s="151"/>
      <c r="AF334" s="151"/>
      <c r="AG334" s="151" t="s">
        <v>205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ht="22.5" outlineLevel="1" x14ac:dyDescent="0.2">
      <c r="A335" s="168">
        <v>88</v>
      </c>
      <c r="B335" s="169" t="s">
        <v>551</v>
      </c>
      <c r="C335" s="178" t="s">
        <v>552</v>
      </c>
      <c r="D335" s="170" t="s">
        <v>198</v>
      </c>
      <c r="E335" s="171">
        <v>5.67</v>
      </c>
      <c r="F335" s="172"/>
      <c r="G335" s="173">
        <f>ROUND(E335*F335,2)</f>
        <v>0</v>
      </c>
      <c r="H335" s="172"/>
      <c r="I335" s="173">
        <f>ROUND(E335*H335,2)</f>
        <v>0</v>
      </c>
      <c r="J335" s="172"/>
      <c r="K335" s="173">
        <f>ROUND(E335*J335,2)</f>
        <v>0</v>
      </c>
      <c r="L335" s="173">
        <v>21</v>
      </c>
      <c r="M335" s="173">
        <f>G335*(1+L335/100)</f>
        <v>0</v>
      </c>
      <c r="N335" s="173">
        <v>0.13100000000000001</v>
      </c>
      <c r="O335" s="173">
        <f>ROUND(E335*N335,2)</f>
        <v>0.74</v>
      </c>
      <c r="P335" s="173">
        <v>0</v>
      </c>
      <c r="Q335" s="173">
        <f>ROUND(E335*P335,2)</f>
        <v>0</v>
      </c>
      <c r="R335" s="173" t="s">
        <v>359</v>
      </c>
      <c r="S335" s="173" t="s">
        <v>142</v>
      </c>
      <c r="T335" s="174" t="s">
        <v>142</v>
      </c>
      <c r="U335" s="160">
        <v>0</v>
      </c>
      <c r="V335" s="160">
        <f>ROUND(E335*U335,2)</f>
        <v>0</v>
      </c>
      <c r="W335" s="160"/>
      <c r="X335" s="160" t="s">
        <v>360</v>
      </c>
      <c r="Y335" s="151"/>
      <c r="Z335" s="151"/>
      <c r="AA335" s="151"/>
      <c r="AB335" s="151"/>
      <c r="AC335" s="151"/>
      <c r="AD335" s="151"/>
      <c r="AE335" s="151"/>
      <c r="AF335" s="151"/>
      <c r="AG335" s="151" t="s">
        <v>361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8"/>
      <c r="B336" s="159"/>
      <c r="C336" s="193" t="s">
        <v>553</v>
      </c>
      <c r="D336" s="182"/>
      <c r="E336" s="183">
        <v>5.67</v>
      </c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51"/>
      <c r="Z336" s="151"/>
      <c r="AA336" s="151"/>
      <c r="AB336" s="151"/>
      <c r="AC336" s="151"/>
      <c r="AD336" s="151"/>
      <c r="AE336" s="151"/>
      <c r="AF336" s="151"/>
      <c r="AG336" s="151" t="s">
        <v>205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22.5" outlineLevel="1" x14ac:dyDescent="0.2">
      <c r="A337" s="168">
        <v>89</v>
      </c>
      <c r="B337" s="169" t="s">
        <v>554</v>
      </c>
      <c r="C337" s="178" t="s">
        <v>555</v>
      </c>
      <c r="D337" s="170" t="s">
        <v>556</v>
      </c>
      <c r="E337" s="171">
        <v>5174.3999999999996</v>
      </c>
      <c r="F337" s="172"/>
      <c r="G337" s="173">
        <f>ROUND(E337*F337,2)</f>
        <v>0</v>
      </c>
      <c r="H337" s="172"/>
      <c r="I337" s="173">
        <f>ROUND(E337*H337,2)</f>
        <v>0</v>
      </c>
      <c r="J337" s="172"/>
      <c r="K337" s="173">
        <f>ROUND(E337*J337,2)</f>
        <v>0</v>
      </c>
      <c r="L337" s="173">
        <v>21</v>
      </c>
      <c r="M337" s="173">
        <f>G337*(1+L337/100)</f>
        <v>0</v>
      </c>
      <c r="N337" s="173">
        <v>8.9999999999999993E-3</v>
      </c>
      <c r="O337" s="173">
        <f>ROUND(E337*N337,2)</f>
        <v>46.57</v>
      </c>
      <c r="P337" s="173">
        <v>0</v>
      </c>
      <c r="Q337" s="173">
        <f>ROUND(E337*P337,2)</f>
        <v>0</v>
      </c>
      <c r="R337" s="173" t="s">
        <v>359</v>
      </c>
      <c r="S337" s="173" t="s">
        <v>142</v>
      </c>
      <c r="T337" s="174" t="s">
        <v>142</v>
      </c>
      <c r="U337" s="160">
        <v>0</v>
      </c>
      <c r="V337" s="160">
        <f>ROUND(E337*U337,2)</f>
        <v>0</v>
      </c>
      <c r="W337" s="160"/>
      <c r="X337" s="160" t="s">
        <v>360</v>
      </c>
      <c r="Y337" s="151"/>
      <c r="Z337" s="151"/>
      <c r="AA337" s="151"/>
      <c r="AB337" s="151"/>
      <c r="AC337" s="151"/>
      <c r="AD337" s="151"/>
      <c r="AE337" s="151"/>
      <c r="AF337" s="151"/>
      <c r="AG337" s="151" t="s">
        <v>361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8"/>
      <c r="B338" s="159"/>
      <c r="C338" s="193" t="s">
        <v>557</v>
      </c>
      <c r="D338" s="182"/>
      <c r="E338" s="183">
        <v>5174.3999999999996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51"/>
      <c r="Z338" s="151"/>
      <c r="AA338" s="151"/>
      <c r="AB338" s="151"/>
      <c r="AC338" s="151"/>
      <c r="AD338" s="151"/>
      <c r="AE338" s="151"/>
      <c r="AF338" s="151"/>
      <c r="AG338" s="151" t="s">
        <v>205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33.75" outlineLevel="1" x14ac:dyDescent="0.2">
      <c r="A339" s="168">
        <v>90</v>
      </c>
      <c r="B339" s="169" t="s">
        <v>558</v>
      </c>
      <c r="C339" s="178" t="s">
        <v>559</v>
      </c>
      <c r="D339" s="170" t="s">
        <v>556</v>
      </c>
      <c r="E339" s="171">
        <v>341.88</v>
      </c>
      <c r="F339" s="172"/>
      <c r="G339" s="173">
        <f>ROUND(E339*F339,2)</f>
        <v>0</v>
      </c>
      <c r="H339" s="172"/>
      <c r="I339" s="173">
        <f>ROUND(E339*H339,2)</f>
        <v>0</v>
      </c>
      <c r="J339" s="172"/>
      <c r="K339" s="173">
        <f>ROUND(E339*J339,2)</f>
        <v>0</v>
      </c>
      <c r="L339" s="173">
        <v>21</v>
      </c>
      <c r="M339" s="173">
        <f>G339*(1+L339/100)</f>
        <v>0</v>
      </c>
      <c r="N339" s="173">
        <v>8.9999999999999993E-3</v>
      </c>
      <c r="O339" s="173">
        <f>ROUND(E339*N339,2)</f>
        <v>3.08</v>
      </c>
      <c r="P339" s="173">
        <v>0</v>
      </c>
      <c r="Q339" s="173">
        <f>ROUND(E339*P339,2)</f>
        <v>0</v>
      </c>
      <c r="R339" s="173" t="s">
        <v>359</v>
      </c>
      <c r="S339" s="173" t="s">
        <v>142</v>
      </c>
      <c r="T339" s="174" t="s">
        <v>142</v>
      </c>
      <c r="U339" s="160">
        <v>0</v>
      </c>
      <c r="V339" s="160">
        <f>ROUND(E339*U339,2)</f>
        <v>0</v>
      </c>
      <c r="W339" s="160"/>
      <c r="X339" s="160" t="s">
        <v>360</v>
      </c>
      <c r="Y339" s="151"/>
      <c r="Z339" s="151"/>
      <c r="AA339" s="151"/>
      <c r="AB339" s="151"/>
      <c r="AC339" s="151"/>
      <c r="AD339" s="151"/>
      <c r="AE339" s="151"/>
      <c r="AF339" s="151"/>
      <c r="AG339" s="151" t="s">
        <v>361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252" t="s">
        <v>560</v>
      </c>
      <c r="D340" s="253"/>
      <c r="E340" s="253"/>
      <c r="F340" s="253"/>
      <c r="G340" s="253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147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93" t="s">
        <v>561</v>
      </c>
      <c r="D341" s="182"/>
      <c r="E341" s="183">
        <v>341.88</v>
      </c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51"/>
      <c r="Z341" s="151"/>
      <c r="AA341" s="151"/>
      <c r="AB341" s="151"/>
      <c r="AC341" s="151"/>
      <c r="AD341" s="151"/>
      <c r="AE341" s="151"/>
      <c r="AF341" s="151"/>
      <c r="AG341" s="151" t="s">
        <v>205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x14ac:dyDescent="0.2">
      <c r="A342" s="162" t="s">
        <v>137</v>
      </c>
      <c r="B342" s="163" t="s">
        <v>83</v>
      </c>
      <c r="C342" s="177" t="s">
        <v>84</v>
      </c>
      <c r="D342" s="164"/>
      <c r="E342" s="165"/>
      <c r="F342" s="166"/>
      <c r="G342" s="166">
        <f>SUMIF(AG343:AG345,"&lt;&gt;NOR",G343:G345)</f>
        <v>0</v>
      </c>
      <c r="H342" s="166"/>
      <c r="I342" s="166">
        <f>SUM(I343:I345)</f>
        <v>0</v>
      </c>
      <c r="J342" s="166"/>
      <c r="K342" s="166">
        <f>SUM(K343:K345)</f>
        <v>0</v>
      </c>
      <c r="L342" s="166"/>
      <c r="M342" s="166">
        <f>SUM(M343:M345)</f>
        <v>0</v>
      </c>
      <c r="N342" s="166"/>
      <c r="O342" s="166">
        <f>SUM(O343:O345)</f>
        <v>1.1499999999999999</v>
      </c>
      <c r="P342" s="166"/>
      <c r="Q342" s="166">
        <f>SUM(Q343:Q345)</f>
        <v>0</v>
      </c>
      <c r="R342" s="166"/>
      <c r="S342" s="166"/>
      <c r="T342" s="167"/>
      <c r="U342" s="161"/>
      <c r="V342" s="161">
        <f>SUM(V343:V345)</f>
        <v>155.49</v>
      </c>
      <c r="W342" s="161"/>
      <c r="X342" s="161"/>
      <c r="AG342" t="s">
        <v>138</v>
      </c>
    </row>
    <row r="343" spans="1:60" outlineLevel="1" x14ac:dyDescent="0.2">
      <c r="A343" s="168">
        <v>91</v>
      </c>
      <c r="B343" s="169" t="s">
        <v>562</v>
      </c>
      <c r="C343" s="178" t="s">
        <v>563</v>
      </c>
      <c r="D343" s="170" t="s">
        <v>198</v>
      </c>
      <c r="E343" s="171">
        <v>67.5</v>
      </c>
      <c r="F343" s="172"/>
      <c r="G343" s="173">
        <f>ROUND(E343*F343,2)</f>
        <v>0</v>
      </c>
      <c r="H343" s="172"/>
      <c r="I343" s="173">
        <f>ROUND(E343*H343,2)</f>
        <v>0</v>
      </c>
      <c r="J343" s="172"/>
      <c r="K343" s="173">
        <f>ROUND(E343*J343,2)</f>
        <v>0</v>
      </c>
      <c r="L343" s="173">
        <v>21</v>
      </c>
      <c r="M343" s="173">
        <f>G343*(1+L343/100)</f>
        <v>0</v>
      </c>
      <c r="N343" s="173">
        <v>1.7000000000000001E-2</v>
      </c>
      <c r="O343" s="173">
        <f>ROUND(E343*N343,2)</f>
        <v>1.1499999999999999</v>
      </c>
      <c r="P343" s="173">
        <v>0</v>
      </c>
      <c r="Q343" s="173">
        <f>ROUND(E343*P343,2)</f>
        <v>0</v>
      </c>
      <c r="R343" s="173"/>
      <c r="S343" s="173" t="s">
        <v>181</v>
      </c>
      <c r="T343" s="174" t="s">
        <v>143</v>
      </c>
      <c r="U343" s="160">
        <v>2.3035899999999998</v>
      </c>
      <c r="V343" s="160">
        <f>ROUND(E343*U343,2)</f>
        <v>155.49</v>
      </c>
      <c r="W343" s="160"/>
      <c r="X343" s="160" t="s">
        <v>200</v>
      </c>
      <c r="Y343" s="151"/>
      <c r="Z343" s="151"/>
      <c r="AA343" s="151"/>
      <c r="AB343" s="151"/>
      <c r="AC343" s="151"/>
      <c r="AD343" s="151"/>
      <c r="AE343" s="151"/>
      <c r="AF343" s="151"/>
      <c r="AG343" s="151" t="s">
        <v>201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252" t="s">
        <v>564</v>
      </c>
      <c r="D344" s="253"/>
      <c r="E344" s="253"/>
      <c r="F344" s="253"/>
      <c r="G344" s="253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147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193" t="s">
        <v>565</v>
      </c>
      <c r="D345" s="182"/>
      <c r="E345" s="183">
        <v>67.5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1"/>
      <c r="Z345" s="151"/>
      <c r="AA345" s="151"/>
      <c r="AB345" s="151"/>
      <c r="AC345" s="151"/>
      <c r="AD345" s="151"/>
      <c r="AE345" s="151"/>
      <c r="AF345" s="151"/>
      <c r="AG345" s="151" t="s">
        <v>205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x14ac:dyDescent="0.2">
      <c r="A346" s="162" t="s">
        <v>137</v>
      </c>
      <c r="B346" s="163" t="s">
        <v>85</v>
      </c>
      <c r="C346" s="177" t="s">
        <v>86</v>
      </c>
      <c r="D346" s="164"/>
      <c r="E346" s="165"/>
      <c r="F346" s="166"/>
      <c r="G346" s="166">
        <f>SUMIF(AG347:AG434,"&lt;&gt;NOR",G347:G434)</f>
        <v>0</v>
      </c>
      <c r="H346" s="166"/>
      <c r="I346" s="166">
        <f>SUM(I347:I434)</f>
        <v>0</v>
      </c>
      <c r="J346" s="166"/>
      <c r="K346" s="166">
        <f>SUM(K347:K434)</f>
        <v>0</v>
      </c>
      <c r="L346" s="166"/>
      <c r="M346" s="166">
        <f>SUM(M347:M434)</f>
        <v>0</v>
      </c>
      <c r="N346" s="166"/>
      <c r="O346" s="166">
        <f>SUM(O347:O434)</f>
        <v>55.01</v>
      </c>
      <c r="P346" s="166"/>
      <c r="Q346" s="166">
        <f>SUM(Q347:Q434)</f>
        <v>0.8</v>
      </c>
      <c r="R346" s="166"/>
      <c r="S346" s="166"/>
      <c r="T346" s="167"/>
      <c r="U346" s="161"/>
      <c r="V346" s="161">
        <f>SUM(V347:V434)</f>
        <v>8303.4600000000009</v>
      </c>
      <c r="W346" s="161"/>
      <c r="X346" s="161"/>
      <c r="AG346" t="s">
        <v>138</v>
      </c>
    </row>
    <row r="347" spans="1:60" ht="22.5" outlineLevel="1" x14ac:dyDescent="0.2">
      <c r="A347" s="168">
        <v>92</v>
      </c>
      <c r="B347" s="169" t="s">
        <v>566</v>
      </c>
      <c r="C347" s="178" t="s">
        <v>567</v>
      </c>
      <c r="D347" s="170" t="s">
        <v>556</v>
      </c>
      <c r="E347" s="171">
        <v>10</v>
      </c>
      <c r="F347" s="172"/>
      <c r="G347" s="173">
        <f>ROUND(E347*F347,2)</f>
        <v>0</v>
      </c>
      <c r="H347" s="172"/>
      <c r="I347" s="173">
        <f>ROUND(E347*H347,2)</f>
        <v>0</v>
      </c>
      <c r="J347" s="172"/>
      <c r="K347" s="173">
        <f>ROUND(E347*J347,2)</f>
        <v>0</v>
      </c>
      <c r="L347" s="173">
        <v>21</v>
      </c>
      <c r="M347" s="173">
        <f>G347*(1+L347/100)</f>
        <v>0</v>
      </c>
      <c r="N347" s="173">
        <v>7.3349999999999999E-2</v>
      </c>
      <c r="O347" s="173">
        <f>ROUND(E347*N347,2)</f>
        <v>0.73</v>
      </c>
      <c r="P347" s="173">
        <v>0</v>
      </c>
      <c r="Q347" s="173">
        <f>ROUND(E347*P347,2)</f>
        <v>0</v>
      </c>
      <c r="R347" s="173" t="s">
        <v>451</v>
      </c>
      <c r="S347" s="173" t="s">
        <v>142</v>
      </c>
      <c r="T347" s="174" t="s">
        <v>142</v>
      </c>
      <c r="U347" s="160">
        <v>399.36</v>
      </c>
      <c r="V347" s="160">
        <f>ROUND(E347*U347,2)</f>
        <v>3993.6</v>
      </c>
      <c r="W347" s="160"/>
      <c r="X347" s="160" t="s">
        <v>200</v>
      </c>
      <c r="Y347" s="151"/>
      <c r="Z347" s="151"/>
      <c r="AA347" s="151"/>
      <c r="AB347" s="151"/>
      <c r="AC347" s="151"/>
      <c r="AD347" s="151"/>
      <c r="AE347" s="151"/>
      <c r="AF347" s="151"/>
      <c r="AG347" s="151" t="s">
        <v>201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263" t="s">
        <v>568</v>
      </c>
      <c r="D348" s="264"/>
      <c r="E348" s="264"/>
      <c r="F348" s="264"/>
      <c r="G348" s="264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51"/>
      <c r="Z348" s="151"/>
      <c r="AA348" s="151"/>
      <c r="AB348" s="151"/>
      <c r="AC348" s="151"/>
      <c r="AD348" s="151"/>
      <c r="AE348" s="151"/>
      <c r="AF348" s="151"/>
      <c r="AG348" s="151" t="s">
        <v>203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8"/>
      <c r="B349" s="159"/>
      <c r="C349" s="254" t="s">
        <v>569</v>
      </c>
      <c r="D349" s="255"/>
      <c r="E349" s="255"/>
      <c r="F349" s="255"/>
      <c r="G349" s="255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147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193" t="s">
        <v>570</v>
      </c>
      <c r="D350" s="182"/>
      <c r="E350" s="183">
        <v>10</v>
      </c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51"/>
      <c r="Z350" s="151"/>
      <c r="AA350" s="151"/>
      <c r="AB350" s="151"/>
      <c r="AC350" s="151"/>
      <c r="AD350" s="151"/>
      <c r="AE350" s="151"/>
      <c r="AF350" s="151"/>
      <c r="AG350" s="151" t="s">
        <v>205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68">
        <v>93</v>
      </c>
      <c r="B351" s="169" t="s">
        <v>571</v>
      </c>
      <c r="C351" s="178" t="s">
        <v>572</v>
      </c>
      <c r="D351" s="170" t="s">
        <v>556</v>
      </c>
      <c r="E351" s="171">
        <v>10</v>
      </c>
      <c r="F351" s="172"/>
      <c r="G351" s="173">
        <f>ROUND(E351*F351,2)</f>
        <v>0</v>
      </c>
      <c r="H351" s="172"/>
      <c r="I351" s="173">
        <f>ROUND(E351*H351,2)</f>
        <v>0</v>
      </c>
      <c r="J351" s="172"/>
      <c r="K351" s="173">
        <f>ROUND(E351*J351,2)</f>
        <v>0</v>
      </c>
      <c r="L351" s="173">
        <v>21</v>
      </c>
      <c r="M351" s="173">
        <f>G351*(1+L351/100)</f>
        <v>0</v>
      </c>
      <c r="N351" s="173">
        <v>5.0000000000000002E-5</v>
      </c>
      <c r="O351" s="173">
        <f>ROUND(E351*N351,2)</f>
        <v>0</v>
      </c>
      <c r="P351" s="173">
        <v>0</v>
      </c>
      <c r="Q351" s="173">
        <f>ROUND(E351*P351,2)</f>
        <v>0</v>
      </c>
      <c r="R351" s="173" t="s">
        <v>451</v>
      </c>
      <c r="S351" s="173" t="s">
        <v>142</v>
      </c>
      <c r="T351" s="174" t="s">
        <v>142</v>
      </c>
      <c r="U351" s="160">
        <v>0.23599999999999999</v>
      </c>
      <c r="V351" s="160">
        <f>ROUND(E351*U351,2)</f>
        <v>2.36</v>
      </c>
      <c r="W351" s="160"/>
      <c r="X351" s="160" t="s">
        <v>200</v>
      </c>
      <c r="Y351" s="151"/>
      <c r="Z351" s="151"/>
      <c r="AA351" s="151"/>
      <c r="AB351" s="151"/>
      <c r="AC351" s="151"/>
      <c r="AD351" s="151"/>
      <c r="AE351" s="151"/>
      <c r="AF351" s="151"/>
      <c r="AG351" s="151" t="s">
        <v>201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58"/>
      <c r="B352" s="159"/>
      <c r="C352" s="263" t="s">
        <v>573</v>
      </c>
      <c r="D352" s="264"/>
      <c r="E352" s="264"/>
      <c r="F352" s="264"/>
      <c r="G352" s="264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60"/>
      <c r="Y352" s="151"/>
      <c r="Z352" s="151"/>
      <c r="AA352" s="151"/>
      <c r="AB352" s="151"/>
      <c r="AC352" s="151"/>
      <c r="AD352" s="151"/>
      <c r="AE352" s="151"/>
      <c r="AF352" s="151"/>
      <c r="AG352" s="151" t="s">
        <v>203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58"/>
      <c r="B353" s="159"/>
      <c r="C353" s="193" t="s">
        <v>574</v>
      </c>
      <c r="D353" s="182"/>
      <c r="E353" s="183">
        <v>10</v>
      </c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51"/>
      <c r="Z353" s="151"/>
      <c r="AA353" s="151"/>
      <c r="AB353" s="151"/>
      <c r="AC353" s="151"/>
      <c r="AD353" s="151"/>
      <c r="AE353" s="151"/>
      <c r="AF353" s="151"/>
      <c r="AG353" s="151" t="s">
        <v>205</v>
      </c>
      <c r="AH353" s="151">
        <v>5</v>
      </c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68">
        <v>94</v>
      </c>
      <c r="B354" s="169" t="s">
        <v>575</v>
      </c>
      <c r="C354" s="178" t="s">
        <v>576</v>
      </c>
      <c r="D354" s="170" t="s">
        <v>556</v>
      </c>
      <c r="E354" s="171">
        <v>30</v>
      </c>
      <c r="F354" s="172"/>
      <c r="G354" s="173">
        <f>ROUND(E354*F354,2)</f>
        <v>0</v>
      </c>
      <c r="H354" s="172"/>
      <c r="I354" s="173">
        <f>ROUND(E354*H354,2)</f>
        <v>0</v>
      </c>
      <c r="J354" s="172"/>
      <c r="K354" s="173">
        <f>ROUND(E354*J354,2)</f>
        <v>0</v>
      </c>
      <c r="L354" s="173">
        <v>21</v>
      </c>
      <c r="M354" s="173">
        <f>G354*(1+L354/100)</f>
        <v>0</v>
      </c>
      <c r="N354" s="173">
        <v>2.0000000000000002E-5</v>
      </c>
      <c r="O354" s="173">
        <f>ROUND(E354*N354,2)</f>
        <v>0</v>
      </c>
      <c r="P354" s="173">
        <v>0</v>
      </c>
      <c r="Q354" s="173">
        <f>ROUND(E354*P354,2)</f>
        <v>0</v>
      </c>
      <c r="R354" s="173" t="s">
        <v>451</v>
      </c>
      <c r="S354" s="173" t="s">
        <v>142</v>
      </c>
      <c r="T354" s="174" t="s">
        <v>142</v>
      </c>
      <c r="U354" s="160">
        <v>60.415999999999997</v>
      </c>
      <c r="V354" s="160">
        <f>ROUND(E354*U354,2)</f>
        <v>1812.48</v>
      </c>
      <c r="W354" s="160"/>
      <c r="X354" s="160" t="s">
        <v>200</v>
      </c>
      <c r="Y354" s="151"/>
      <c r="Z354" s="151"/>
      <c r="AA354" s="151"/>
      <c r="AB354" s="151"/>
      <c r="AC354" s="151"/>
      <c r="AD354" s="151"/>
      <c r="AE354" s="151"/>
      <c r="AF354" s="151"/>
      <c r="AG354" s="151" t="s">
        <v>201</v>
      </c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8"/>
      <c r="B355" s="159"/>
      <c r="C355" s="263" t="s">
        <v>573</v>
      </c>
      <c r="D355" s="264"/>
      <c r="E355" s="264"/>
      <c r="F355" s="264"/>
      <c r="G355" s="264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51"/>
      <c r="Z355" s="151"/>
      <c r="AA355" s="151"/>
      <c r="AB355" s="151"/>
      <c r="AC355" s="151"/>
      <c r="AD355" s="151"/>
      <c r="AE355" s="151"/>
      <c r="AF355" s="151"/>
      <c r="AG355" s="151" t="s">
        <v>203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8"/>
      <c r="B356" s="159"/>
      <c r="C356" s="193" t="s">
        <v>577</v>
      </c>
      <c r="D356" s="182"/>
      <c r="E356" s="183">
        <v>20</v>
      </c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51"/>
      <c r="Z356" s="151"/>
      <c r="AA356" s="151"/>
      <c r="AB356" s="151"/>
      <c r="AC356" s="151"/>
      <c r="AD356" s="151"/>
      <c r="AE356" s="151"/>
      <c r="AF356" s="151"/>
      <c r="AG356" s="151" t="s">
        <v>205</v>
      </c>
      <c r="AH356" s="151">
        <v>5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/>
      <c r="B357" s="159"/>
      <c r="C357" s="193" t="s">
        <v>578</v>
      </c>
      <c r="D357" s="182"/>
      <c r="E357" s="183">
        <v>10</v>
      </c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51"/>
      <c r="Z357" s="151"/>
      <c r="AA357" s="151"/>
      <c r="AB357" s="151"/>
      <c r="AC357" s="151"/>
      <c r="AD357" s="151"/>
      <c r="AE357" s="151"/>
      <c r="AF357" s="151"/>
      <c r="AG357" s="151" t="s">
        <v>205</v>
      </c>
      <c r="AH357" s="151">
        <v>5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">
      <c r="A358" s="168">
        <v>95</v>
      </c>
      <c r="B358" s="169" t="s">
        <v>579</v>
      </c>
      <c r="C358" s="178" t="s">
        <v>580</v>
      </c>
      <c r="D358" s="170" t="s">
        <v>556</v>
      </c>
      <c r="E358" s="171">
        <v>10</v>
      </c>
      <c r="F358" s="172"/>
      <c r="G358" s="173">
        <f>ROUND(E358*F358,2)</f>
        <v>0</v>
      </c>
      <c r="H358" s="172"/>
      <c r="I358" s="173">
        <f>ROUND(E358*H358,2)</f>
        <v>0</v>
      </c>
      <c r="J358" s="172"/>
      <c r="K358" s="173">
        <f>ROUND(E358*J358,2)</f>
        <v>0</v>
      </c>
      <c r="L358" s="173">
        <v>21</v>
      </c>
      <c r="M358" s="173">
        <f>G358*(1+L358/100)</f>
        <v>0</v>
      </c>
      <c r="N358" s="173">
        <v>0</v>
      </c>
      <c r="O358" s="173">
        <f>ROUND(E358*N358,2)</f>
        <v>0</v>
      </c>
      <c r="P358" s="173">
        <v>0</v>
      </c>
      <c r="Q358" s="173">
        <f>ROUND(E358*P358,2)</f>
        <v>0</v>
      </c>
      <c r="R358" s="173"/>
      <c r="S358" s="173" t="s">
        <v>181</v>
      </c>
      <c r="T358" s="174" t="s">
        <v>581</v>
      </c>
      <c r="U358" s="160">
        <v>0</v>
      </c>
      <c r="V358" s="160">
        <f>ROUND(E358*U358,2)</f>
        <v>0</v>
      </c>
      <c r="W358" s="160"/>
      <c r="X358" s="160" t="s">
        <v>200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201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8"/>
      <c r="B359" s="159"/>
      <c r="C359" s="252" t="s">
        <v>582</v>
      </c>
      <c r="D359" s="253"/>
      <c r="E359" s="253"/>
      <c r="F359" s="253"/>
      <c r="G359" s="253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147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193" t="s">
        <v>583</v>
      </c>
      <c r="D360" s="182"/>
      <c r="E360" s="183">
        <v>10</v>
      </c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51"/>
      <c r="Z360" s="151"/>
      <c r="AA360" s="151"/>
      <c r="AB360" s="151"/>
      <c r="AC360" s="151"/>
      <c r="AD360" s="151"/>
      <c r="AE360" s="151"/>
      <c r="AF360" s="151"/>
      <c r="AG360" s="151" t="s">
        <v>205</v>
      </c>
      <c r="AH360" s="151">
        <v>5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68">
        <v>96</v>
      </c>
      <c r="B361" s="169" t="s">
        <v>584</v>
      </c>
      <c r="C361" s="178" t="s">
        <v>585</v>
      </c>
      <c r="D361" s="170" t="s">
        <v>212</v>
      </c>
      <c r="E361" s="171">
        <v>337</v>
      </c>
      <c r="F361" s="172"/>
      <c r="G361" s="173">
        <f>ROUND(E361*F361,2)</f>
        <v>0</v>
      </c>
      <c r="H361" s="172"/>
      <c r="I361" s="173">
        <f>ROUND(E361*H361,2)</f>
        <v>0</v>
      </c>
      <c r="J361" s="172"/>
      <c r="K361" s="173">
        <f>ROUND(E361*J361,2)</f>
        <v>0</v>
      </c>
      <c r="L361" s="173">
        <v>21</v>
      </c>
      <c r="M361" s="173">
        <f>G361*(1+L361/100)</f>
        <v>0</v>
      </c>
      <c r="N361" s="173">
        <v>0</v>
      </c>
      <c r="O361" s="173">
        <f>ROUND(E361*N361,2)</f>
        <v>0</v>
      </c>
      <c r="P361" s="173">
        <v>0</v>
      </c>
      <c r="Q361" s="173">
        <f>ROUND(E361*P361,2)</f>
        <v>0</v>
      </c>
      <c r="R361" s="173"/>
      <c r="S361" s="173" t="s">
        <v>142</v>
      </c>
      <c r="T361" s="174" t="s">
        <v>142</v>
      </c>
      <c r="U361" s="160">
        <v>3.3000000000000002E-2</v>
      </c>
      <c r="V361" s="160">
        <f>ROUND(E361*U361,2)</f>
        <v>11.12</v>
      </c>
      <c r="W361" s="160"/>
      <c r="X361" s="160" t="s">
        <v>200</v>
      </c>
      <c r="Y361" s="151"/>
      <c r="Z361" s="151"/>
      <c r="AA361" s="151"/>
      <c r="AB361" s="151"/>
      <c r="AC361" s="151"/>
      <c r="AD361" s="151"/>
      <c r="AE361" s="151"/>
      <c r="AF361" s="151"/>
      <c r="AG361" s="151" t="s">
        <v>201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193" t="s">
        <v>586</v>
      </c>
      <c r="D362" s="182"/>
      <c r="E362" s="183">
        <v>337</v>
      </c>
      <c r="F362" s="160"/>
      <c r="G362" s="160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51"/>
      <c r="Z362" s="151"/>
      <c r="AA362" s="151"/>
      <c r="AB362" s="151"/>
      <c r="AC362" s="151"/>
      <c r="AD362" s="151"/>
      <c r="AE362" s="151"/>
      <c r="AF362" s="151"/>
      <c r="AG362" s="151" t="s">
        <v>205</v>
      </c>
      <c r="AH362" s="151">
        <v>5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94" t="s">
        <v>257</v>
      </c>
      <c r="D363" s="184"/>
      <c r="E363" s="185"/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60"/>
      <c r="Y363" s="151"/>
      <c r="Z363" s="151"/>
      <c r="AA363" s="151"/>
      <c r="AB363" s="151"/>
      <c r="AC363" s="151"/>
      <c r="AD363" s="151"/>
      <c r="AE363" s="151"/>
      <c r="AF363" s="151"/>
      <c r="AG363" s="151" t="s">
        <v>205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195" t="s">
        <v>587</v>
      </c>
      <c r="D364" s="184"/>
      <c r="E364" s="185"/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1"/>
      <c r="Z364" s="151"/>
      <c r="AA364" s="151"/>
      <c r="AB364" s="151"/>
      <c r="AC364" s="151"/>
      <c r="AD364" s="151"/>
      <c r="AE364" s="151"/>
      <c r="AF364" s="151"/>
      <c r="AG364" s="151" t="s">
        <v>205</v>
      </c>
      <c r="AH364" s="151">
        <v>2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8"/>
      <c r="B365" s="159"/>
      <c r="C365" s="194" t="s">
        <v>259</v>
      </c>
      <c r="D365" s="184"/>
      <c r="E365" s="185"/>
      <c r="F365" s="160"/>
      <c r="G365" s="160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0"/>
      <c r="T365" s="160"/>
      <c r="U365" s="160"/>
      <c r="V365" s="160"/>
      <c r="W365" s="160"/>
      <c r="X365" s="160"/>
      <c r="Y365" s="151"/>
      <c r="Z365" s="151"/>
      <c r="AA365" s="151"/>
      <c r="AB365" s="151"/>
      <c r="AC365" s="151"/>
      <c r="AD365" s="151"/>
      <c r="AE365" s="151"/>
      <c r="AF365" s="151"/>
      <c r="AG365" s="151" t="s">
        <v>205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ht="22.5" outlineLevel="1" x14ac:dyDescent="0.2">
      <c r="A366" s="168">
        <v>97</v>
      </c>
      <c r="B366" s="169" t="s">
        <v>588</v>
      </c>
      <c r="C366" s="178" t="s">
        <v>589</v>
      </c>
      <c r="D366" s="170" t="s">
        <v>212</v>
      </c>
      <c r="E366" s="171">
        <v>32.4</v>
      </c>
      <c r="F366" s="172"/>
      <c r="G366" s="173">
        <f>ROUND(E366*F366,2)</f>
        <v>0</v>
      </c>
      <c r="H366" s="172"/>
      <c r="I366" s="173">
        <f>ROUND(E366*H366,2)</f>
        <v>0</v>
      </c>
      <c r="J366" s="172"/>
      <c r="K366" s="173">
        <f>ROUND(E366*J366,2)</f>
        <v>0</v>
      </c>
      <c r="L366" s="173">
        <v>21</v>
      </c>
      <c r="M366" s="173">
        <f>G366*(1+L366/100)</f>
        <v>0</v>
      </c>
      <c r="N366" s="173">
        <v>0</v>
      </c>
      <c r="O366" s="173">
        <f>ROUND(E366*N366,2)</f>
        <v>0</v>
      </c>
      <c r="P366" s="173">
        <v>0</v>
      </c>
      <c r="Q366" s="173">
        <f>ROUND(E366*P366,2)</f>
        <v>0</v>
      </c>
      <c r="R366" s="173" t="s">
        <v>451</v>
      </c>
      <c r="S366" s="173" t="s">
        <v>142</v>
      </c>
      <c r="T366" s="174" t="s">
        <v>142</v>
      </c>
      <c r="U366" s="160">
        <v>5.8999999999999997E-2</v>
      </c>
      <c r="V366" s="160">
        <f>ROUND(E366*U366,2)</f>
        <v>1.91</v>
      </c>
      <c r="W366" s="160"/>
      <c r="X366" s="160" t="s">
        <v>200</v>
      </c>
      <c r="Y366" s="151"/>
      <c r="Z366" s="151"/>
      <c r="AA366" s="151"/>
      <c r="AB366" s="151"/>
      <c r="AC366" s="151"/>
      <c r="AD366" s="151"/>
      <c r="AE366" s="151"/>
      <c r="AF366" s="151"/>
      <c r="AG366" s="151" t="s">
        <v>201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58"/>
      <c r="B367" s="159"/>
      <c r="C367" s="263" t="s">
        <v>590</v>
      </c>
      <c r="D367" s="264"/>
      <c r="E367" s="264"/>
      <c r="F367" s="264"/>
      <c r="G367" s="264"/>
      <c r="H367" s="160"/>
      <c r="I367" s="160"/>
      <c r="J367" s="160"/>
      <c r="K367" s="160"/>
      <c r="L367" s="160"/>
      <c r="M367" s="160"/>
      <c r="N367" s="160"/>
      <c r="O367" s="160"/>
      <c r="P367" s="160"/>
      <c r="Q367" s="160"/>
      <c r="R367" s="160"/>
      <c r="S367" s="160"/>
      <c r="T367" s="160"/>
      <c r="U367" s="160"/>
      <c r="V367" s="160"/>
      <c r="W367" s="160"/>
      <c r="X367" s="160"/>
      <c r="Y367" s="151"/>
      <c r="Z367" s="151"/>
      <c r="AA367" s="151"/>
      <c r="AB367" s="151"/>
      <c r="AC367" s="151"/>
      <c r="AD367" s="151"/>
      <c r="AE367" s="151"/>
      <c r="AF367" s="151"/>
      <c r="AG367" s="151" t="s">
        <v>203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8"/>
      <c r="B368" s="159"/>
      <c r="C368" s="193" t="s">
        <v>591</v>
      </c>
      <c r="D368" s="182"/>
      <c r="E368" s="183">
        <v>32.4</v>
      </c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60"/>
      <c r="Y368" s="151"/>
      <c r="Z368" s="151"/>
      <c r="AA368" s="151"/>
      <c r="AB368" s="151"/>
      <c r="AC368" s="151"/>
      <c r="AD368" s="151"/>
      <c r="AE368" s="151"/>
      <c r="AF368" s="151"/>
      <c r="AG368" s="151" t="s">
        <v>205</v>
      </c>
      <c r="AH368" s="151">
        <v>5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ht="33.75" outlineLevel="1" x14ac:dyDescent="0.2">
      <c r="A369" s="168">
        <v>98</v>
      </c>
      <c r="B369" s="169" t="s">
        <v>592</v>
      </c>
      <c r="C369" s="178" t="s">
        <v>593</v>
      </c>
      <c r="D369" s="170" t="s">
        <v>594</v>
      </c>
      <c r="E369" s="171">
        <v>10</v>
      </c>
      <c r="F369" s="172"/>
      <c r="G369" s="173">
        <f>ROUND(E369*F369,2)</f>
        <v>0</v>
      </c>
      <c r="H369" s="172"/>
      <c r="I369" s="173">
        <f>ROUND(E369*H369,2)</f>
        <v>0</v>
      </c>
      <c r="J369" s="172"/>
      <c r="K369" s="173">
        <f>ROUND(E369*J369,2)</f>
        <v>0</v>
      </c>
      <c r="L369" s="173">
        <v>21</v>
      </c>
      <c r="M369" s="173">
        <f>G369*(1+L369/100)</f>
        <v>0</v>
      </c>
      <c r="N369" s="173">
        <v>2.0000000000000002E-5</v>
      </c>
      <c r="O369" s="173">
        <f>ROUND(E369*N369,2)</f>
        <v>0</v>
      </c>
      <c r="P369" s="173">
        <v>0</v>
      </c>
      <c r="Q369" s="173">
        <f>ROUND(E369*P369,2)</f>
        <v>0</v>
      </c>
      <c r="R369" s="173" t="s">
        <v>451</v>
      </c>
      <c r="S369" s="173" t="s">
        <v>142</v>
      </c>
      <c r="T369" s="174" t="s">
        <v>142</v>
      </c>
      <c r="U369" s="160">
        <v>0.31</v>
      </c>
      <c r="V369" s="160">
        <f>ROUND(E369*U369,2)</f>
        <v>3.1</v>
      </c>
      <c r="W369" s="160"/>
      <c r="X369" s="160" t="s">
        <v>200</v>
      </c>
      <c r="Y369" s="151"/>
      <c r="Z369" s="151"/>
      <c r="AA369" s="151"/>
      <c r="AB369" s="151"/>
      <c r="AC369" s="151"/>
      <c r="AD369" s="151"/>
      <c r="AE369" s="151"/>
      <c r="AF369" s="151"/>
      <c r="AG369" s="151" t="s">
        <v>201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8"/>
      <c r="B370" s="159"/>
      <c r="C370" s="263" t="s">
        <v>590</v>
      </c>
      <c r="D370" s="264"/>
      <c r="E370" s="264"/>
      <c r="F370" s="264"/>
      <c r="G370" s="264"/>
      <c r="H370" s="160"/>
      <c r="I370" s="160"/>
      <c r="J370" s="160"/>
      <c r="K370" s="160"/>
      <c r="L370" s="160"/>
      <c r="M370" s="160"/>
      <c r="N370" s="160"/>
      <c r="O370" s="160"/>
      <c r="P370" s="160"/>
      <c r="Q370" s="160"/>
      <c r="R370" s="160"/>
      <c r="S370" s="160"/>
      <c r="T370" s="160"/>
      <c r="U370" s="160"/>
      <c r="V370" s="160"/>
      <c r="W370" s="160"/>
      <c r="X370" s="160"/>
      <c r="Y370" s="151"/>
      <c r="Z370" s="151"/>
      <c r="AA370" s="151"/>
      <c r="AB370" s="151"/>
      <c r="AC370" s="151"/>
      <c r="AD370" s="151"/>
      <c r="AE370" s="151"/>
      <c r="AF370" s="151"/>
      <c r="AG370" s="151" t="s">
        <v>203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8"/>
      <c r="B371" s="159"/>
      <c r="C371" s="193" t="s">
        <v>583</v>
      </c>
      <c r="D371" s="182"/>
      <c r="E371" s="183">
        <v>10</v>
      </c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60"/>
      <c r="Y371" s="151"/>
      <c r="Z371" s="151"/>
      <c r="AA371" s="151"/>
      <c r="AB371" s="151"/>
      <c r="AC371" s="151"/>
      <c r="AD371" s="151"/>
      <c r="AE371" s="151"/>
      <c r="AF371" s="151"/>
      <c r="AG371" s="151" t="s">
        <v>205</v>
      </c>
      <c r="AH371" s="151">
        <v>5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68">
        <v>99</v>
      </c>
      <c r="B372" s="169" t="s">
        <v>595</v>
      </c>
      <c r="C372" s="178" t="s">
        <v>596</v>
      </c>
      <c r="D372" s="170" t="s">
        <v>556</v>
      </c>
      <c r="E372" s="171">
        <v>63</v>
      </c>
      <c r="F372" s="172"/>
      <c r="G372" s="173">
        <f>ROUND(E372*F372,2)</f>
        <v>0</v>
      </c>
      <c r="H372" s="172"/>
      <c r="I372" s="173">
        <f>ROUND(E372*H372,2)</f>
        <v>0</v>
      </c>
      <c r="J372" s="172"/>
      <c r="K372" s="173">
        <f>ROUND(E372*J372,2)</f>
        <v>0</v>
      </c>
      <c r="L372" s="173">
        <v>21</v>
      </c>
      <c r="M372" s="173">
        <f>G372*(1+L372/100)</f>
        <v>0</v>
      </c>
      <c r="N372" s="173">
        <v>1.17E-2</v>
      </c>
      <c r="O372" s="173">
        <f>ROUND(E372*N372,2)</f>
        <v>0.74</v>
      </c>
      <c r="P372" s="173">
        <v>0</v>
      </c>
      <c r="Q372" s="173">
        <f>ROUND(E372*P372,2)</f>
        <v>0</v>
      </c>
      <c r="R372" s="173"/>
      <c r="S372" s="173" t="s">
        <v>142</v>
      </c>
      <c r="T372" s="174" t="s">
        <v>142</v>
      </c>
      <c r="U372" s="160">
        <v>1.41</v>
      </c>
      <c r="V372" s="160">
        <f>ROUND(E372*U372,2)</f>
        <v>88.83</v>
      </c>
      <c r="W372" s="160"/>
      <c r="X372" s="160" t="s">
        <v>200</v>
      </c>
      <c r="Y372" s="151"/>
      <c r="Z372" s="151"/>
      <c r="AA372" s="151"/>
      <c r="AB372" s="151"/>
      <c r="AC372" s="151"/>
      <c r="AD372" s="151"/>
      <c r="AE372" s="151"/>
      <c r="AF372" s="151"/>
      <c r="AG372" s="151" t="s">
        <v>201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8"/>
      <c r="B373" s="159"/>
      <c r="C373" s="252" t="s">
        <v>597</v>
      </c>
      <c r="D373" s="253"/>
      <c r="E373" s="253"/>
      <c r="F373" s="253"/>
      <c r="G373" s="253"/>
      <c r="H373" s="160"/>
      <c r="I373" s="160"/>
      <c r="J373" s="160"/>
      <c r="K373" s="160"/>
      <c r="L373" s="160"/>
      <c r="M373" s="160"/>
      <c r="N373" s="160"/>
      <c r="O373" s="160"/>
      <c r="P373" s="160"/>
      <c r="Q373" s="160"/>
      <c r="R373" s="160"/>
      <c r="S373" s="160"/>
      <c r="T373" s="160"/>
      <c r="U373" s="160"/>
      <c r="V373" s="160"/>
      <c r="W373" s="160"/>
      <c r="X373" s="160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147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58"/>
      <c r="B374" s="159"/>
      <c r="C374" s="254" t="s">
        <v>598</v>
      </c>
      <c r="D374" s="255"/>
      <c r="E374" s="255"/>
      <c r="F374" s="255"/>
      <c r="G374" s="255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60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147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8"/>
      <c r="B375" s="159"/>
      <c r="C375" s="254" t="s">
        <v>599</v>
      </c>
      <c r="D375" s="255"/>
      <c r="E375" s="255"/>
      <c r="F375" s="255"/>
      <c r="G375" s="255"/>
      <c r="H375" s="160"/>
      <c r="I375" s="160"/>
      <c r="J375" s="160"/>
      <c r="K375" s="160"/>
      <c r="L375" s="160"/>
      <c r="M375" s="160"/>
      <c r="N375" s="160"/>
      <c r="O375" s="160"/>
      <c r="P375" s="160"/>
      <c r="Q375" s="160"/>
      <c r="R375" s="160"/>
      <c r="S375" s="160"/>
      <c r="T375" s="160"/>
      <c r="U375" s="160"/>
      <c r="V375" s="160"/>
      <c r="W375" s="160"/>
      <c r="X375" s="160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147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58"/>
      <c r="B376" s="159"/>
      <c r="C376" s="254" t="s">
        <v>600</v>
      </c>
      <c r="D376" s="255"/>
      <c r="E376" s="255"/>
      <c r="F376" s="255"/>
      <c r="G376" s="255"/>
      <c r="H376" s="160"/>
      <c r="I376" s="160"/>
      <c r="J376" s="160"/>
      <c r="K376" s="160"/>
      <c r="L376" s="160"/>
      <c r="M376" s="160"/>
      <c r="N376" s="160"/>
      <c r="O376" s="160"/>
      <c r="P376" s="160"/>
      <c r="Q376" s="160"/>
      <c r="R376" s="160"/>
      <c r="S376" s="160"/>
      <c r="T376" s="160"/>
      <c r="U376" s="160"/>
      <c r="V376" s="160"/>
      <c r="W376" s="160"/>
      <c r="X376" s="160"/>
      <c r="Y376" s="151"/>
      <c r="Z376" s="151"/>
      <c r="AA376" s="151"/>
      <c r="AB376" s="151"/>
      <c r="AC376" s="151"/>
      <c r="AD376" s="151"/>
      <c r="AE376" s="151"/>
      <c r="AF376" s="151"/>
      <c r="AG376" s="151" t="s">
        <v>147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58"/>
      <c r="B377" s="159"/>
      <c r="C377" s="193" t="s">
        <v>601</v>
      </c>
      <c r="D377" s="182"/>
      <c r="E377" s="183">
        <v>10</v>
      </c>
      <c r="F377" s="160"/>
      <c r="G377" s="160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60"/>
      <c r="Y377" s="151"/>
      <c r="Z377" s="151"/>
      <c r="AA377" s="151"/>
      <c r="AB377" s="151"/>
      <c r="AC377" s="151"/>
      <c r="AD377" s="151"/>
      <c r="AE377" s="151"/>
      <c r="AF377" s="151"/>
      <c r="AG377" s="151" t="s">
        <v>205</v>
      </c>
      <c r="AH377" s="151">
        <v>5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58"/>
      <c r="B378" s="159"/>
      <c r="C378" s="193" t="s">
        <v>602</v>
      </c>
      <c r="D378" s="182"/>
      <c r="E378" s="183">
        <v>10</v>
      </c>
      <c r="F378" s="160"/>
      <c r="G378" s="160"/>
      <c r="H378" s="160"/>
      <c r="I378" s="160"/>
      <c r="J378" s="160"/>
      <c r="K378" s="160"/>
      <c r="L378" s="160"/>
      <c r="M378" s="160"/>
      <c r="N378" s="160"/>
      <c r="O378" s="160"/>
      <c r="P378" s="160"/>
      <c r="Q378" s="160"/>
      <c r="R378" s="160"/>
      <c r="S378" s="160"/>
      <c r="T378" s="160"/>
      <c r="U378" s="160"/>
      <c r="V378" s="160"/>
      <c r="W378" s="160"/>
      <c r="X378" s="160"/>
      <c r="Y378" s="151"/>
      <c r="Z378" s="151"/>
      <c r="AA378" s="151"/>
      <c r="AB378" s="151"/>
      <c r="AC378" s="151"/>
      <c r="AD378" s="151"/>
      <c r="AE378" s="151"/>
      <c r="AF378" s="151"/>
      <c r="AG378" s="151" t="s">
        <v>205</v>
      </c>
      <c r="AH378" s="151">
        <v>5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58"/>
      <c r="B379" s="159"/>
      <c r="C379" s="193" t="s">
        <v>603</v>
      </c>
      <c r="D379" s="182"/>
      <c r="E379" s="183">
        <v>11</v>
      </c>
      <c r="F379" s="160"/>
      <c r="G379" s="160"/>
      <c r="H379" s="160"/>
      <c r="I379" s="160"/>
      <c r="J379" s="160"/>
      <c r="K379" s="160"/>
      <c r="L379" s="160"/>
      <c r="M379" s="160"/>
      <c r="N379" s="160"/>
      <c r="O379" s="160"/>
      <c r="P379" s="160"/>
      <c r="Q379" s="160"/>
      <c r="R379" s="160"/>
      <c r="S379" s="160"/>
      <c r="T379" s="160"/>
      <c r="U379" s="160"/>
      <c r="V379" s="160"/>
      <c r="W379" s="160"/>
      <c r="X379" s="160"/>
      <c r="Y379" s="151"/>
      <c r="Z379" s="151"/>
      <c r="AA379" s="151"/>
      <c r="AB379" s="151"/>
      <c r="AC379" s="151"/>
      <c r="AD379" s="151"/>
      <c r="AE379" s="151"/>
      <c r="AF379" s="151"/>
      <c r="AG379" s="151" t="s">
        <v>205</v>
      </c>
      <c r="AH379" s="151">
        <v>5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8"/>
      <c r="B380" s="159"/>
      <c r="C380" s="193" t="s">
        <v>604</v>
      </c>
      <c r="D380" s="182"/>
      <c r="E380" s="183">
        <v>12</v>
      </c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60"/>
      <c r="Y380" s="151"/>
      <c r="Z380" s="151"/>
      <c r="AA380" s="151"/>
      <c r="AB380" s="151"/>
      <c r="AC380" s="151"/>
      <c r="AD380" s="151"/>
      <c r="AE380" s="151"/>
      <c r="AF380" s="151"/>
      <c r="AG380" s="151" t="s">
        <v>205</v>
      </c>
      <c r="AH380" s="151">
        <v>5</v>
      </c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8"/>
      <c r="B381" s="159"/>
      <c r="C381" s="193" t="s">
        <v>605</v>
      </c>
      <c r="D381" s="182"/>
      <c r="E381" s="183">
        <v>10</v>
      </c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60"/>
      <c r="Y381" s="151"/>
      <c r="Z381" s="151"/>
      <c r="AA381" s="151"/>
      <c r="AB381" s="151"/>
      <c r="AC381" s="151"/>
      <c r="AD381" s="151"/>
      <c r="AE381" s="151"/>
      <c r="AF381" s="151"/>
      <c r="AG381" s="151" t="s">
        <v>205</v>
      </c>
      <c r="AH381" s="151">
        <v>5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8"/>
      <c r="B382" s="159"/>
      <c r="C382" s="193" t="s">
        <v>606</v>
      </c>
      <c r="D382" s="182"/>
      <c r="E382" s="183">
        <v>10</v>
      </c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60"/>
      <c r="Y382" s="151"/>
      <c r="Z382" s="151"/>
      <c r="AA382" s="151"/>
      <c r="AB382" s="151"/>
      <c r="AC382" s="151"/>
      <c r="AD382" s="151"/>
      <c r="AE382" s="151"/>
      <c r="AF382" s="151"/>
      <c r="AG382" s="151" t="s">
        <v>205</v>
      </c>
      <c r="AH382" s="151">
        <v>5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ht="22.5" outlineLevel="1" x14ac:dyDescent="0.2">
      <c r="A383" s="168">
        <v>100</v>
      </c>
      <c r="B383" s="169" t="s">
        <v>607</v>
      </c>
      <c r="C383" s="178" t="s">
        <v>608</v>
      </c>
      <c r="D383" s="170" t="s">
        <v>556</v>
      </c>
      <c r="E383" s="171">
        <v>10</v>
      </c>
      <c r="F383" s="172"/>
      <c r="G383" s="173">
        <f>ROUND(E383*F383,2)</f>
        <v>0</v>
      </c>
      <c r="H383" s="172"/>
      <c r="I383" s="173">
        <f>ROUND(E383*H383,2)</f>
        <v>0</v>
      </c>
      <c r="J383" s="172"/>
      <c r="K383" s="173">
        <f>ROUND(E383*J383,2)</f>
        <v>0</v>
      </c>
      <c r="L383" s="173">
        <v>21</v>
      </c>
      <c r="M383" s="173">
        <f>G383*(1+L383/100)</f>
        <v>0</v>
      </c>
      <c r="N383" s="173">
        <v>0.14494000000000001</v>
      </c>
      <c r="O383" s="173">
        <f>ROUND(E383*N383,2)</f>
        <v>1.45</v>
      </c>
      <c r="P383" s="173">
        <v>0</v>
      </c>
      <c r="Q383" s="173">
        <f>ROUND(E383*P383,2)</f>
        <v>0</v>
      </c>
      <c r="R383" s="173" t="s">
        <v>451</v>
      </c>
      <c r="S383" s="173" t="s">
        <v>142</v>
      </c>
      <c r="T383" s="174" t="s">
        <v>142</v>
      </c>
      <c r="U383" s="160">
        <v>5.024</v>
      </c>
      <c r="V383" s="160">
        <f>ROUND(E383*U383,2)</f>
        <v>50.24</v>
      </c>
      <c r="W383" s="160"/>
      <c r="X383" s="160" t="s">
        <v>200</v>
      </c>
      <c r="Y383" s="151"/>
      <c r="Z383" s="151"/>
      <c r="AA383" s="151"/>
      <c r="AB383" s="151"/>
      <c r="AC383" s="151"/>
      <c r="AD383" s="151"/>
      <c r="AE383" s="151"/>
      <c r="AF383" s="151"/>
      <c r="AG383" s="151" t="s">
        <v>201</v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263" t="s">
        <v>609</v>
      </c>
      <c r="D384" s="264"/>
      <c r="E384" s="264"/>
      <c r="F384" s="264"/>
      <c r="G384" s="264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51"/>
      <c r="Z384" s="151"/>
      <c r="AA384" s="151"/>
      <c r="AB384" s="151"/>
      <c r="AC384" s="151"/>
      <c r="AD384" s="151"/>
      <c r="AE384" s="151"/>
      <c r="AF384" s="151"/>
      <c r="AG384" s="151" t="s">
        <v>203</v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">
      <c r="A385" s="158"/>
      <c r="B385" s="159"/>
      <c r="C385" s="193" t="s">
        <v>570</v>
      </c>
      <c r="D385" s="182"/>
      <c r="E385" s="183">
        <v>10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51"/>
      <c r="Z385" s="151"/>
      <c r="AA385" s="151"/>
      <c r="AB385" s="151"/>
      <c r="AC385" s="151"/>
      <c r="AD385" s="151"/>
      <c r="AE385" s="151"/>
      <c r="AF385" s="151"/>
      <c r="AG385" s="151" t="s">
        <v>205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">
      <c r="A386" s="168">
        <v>101</v>
      </c>
      <c r="B386" s="169" t="s">
        <v>610</v>
      </c>
      <c r="C386" s="178" t="s">
        <v>611</v>
      </c>
      <c r="D386" s="170" t="s">
        <v>556</v>
      </c>
      <c r="E386" s="171">
        <v>2</v>
      </c>
      <c r="F386" s="172"/>
      <c r="G386" s="173">
        <f>ROUND(E386*F386,2)</f>
        <v>0</v>
      </c>
      <c r="H386" s="172"/>
      <c r="I386" s="173">
        <f>ROUND(E386*H386,2)</f>
        <v>0</v>
      </c>
      <c r="J386" s="172"/>
      <c r="K386" s="173">
        <f>ROUND(E386*J386,2)</f>
        <v>0</v>
      </c>
      <c r="L386" s="173">
        <v>21</v>
      </c>
      <c r="M386" s="173">
        <f>G386*(1+L386/100)</f>
        <v>0</v>
      </c>
      <c r="N386" s="173">
        <v>0.43093999999999999</v>
      </c>
      <c r="O386" s="173">
        <f>ROUND(E386*N386,2)</f>
        <v>0.86</v>
      </c>
      <c r="P386" s="173">
        <v>0</v>
      </c>
      <c r="Q386" s="173">
        <f>ROUND(E386*P386,2)</f>
        <v>0</v>
      </c>
      <c r="R386" s="173" t="s">
        <v>199</v>
      </c>
      <c r="S386" s="173" t="s">
        <v>142</v>
      </c>
      <c r="T386" s="174" t="s">
        <v>142</v>
      </c>
      <c r="U386" s="160">
        <v>3.8170000000000002</v>
      </c>
      <c r="V386" s="160">
        <f>ROUND(E386*U386,2)</f>
        <v>7.63</v>
      </c>
      <c r="W386" s="160"/>
      <c r="X386" s="160" t="s">
        <v>200</v>
      </c>
      <c r="Y386" s="151"/>
      <c r="Z386" s="151"/>
      <c r="AA386" s="151"/>
      <c r="AB386" s="151"/>
      <c r="AC386" s="151"/>
      <c r="AD386" s="151"/>
      <c r="AE386" s="151"/>
      <c r="AF386" s="151"/>
      <c r="AG386" s="151" t="s">
        <v>201</v>
      </c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ht="33.75" outlineLevel="1" x14ac:dyDescent="0.2">
      <c r="A387" s="158"/>
      <c r="B387" s="159"/>
      <c r="C387" s="263" t="s">
        <v>612</v>
      </c>
      <c r="D387" s="264"/>
      <c r="E387" s="264"/>
      <c r="F387" s="264"/>
      <c r="G387" s="264"/>
      <c r="H387" s="160"/>
      <c r="I387" s="160"/>
      <c r="J387" s="160"/>
      <c r="K387" s="160"/>
      <c r="L387" s="160"/>
      <c r="M387" s="160"/>
      <c r="N387" s="160"/>
      <c r="O387" s="160"/>
      <c r="P387" s="160"/>
      <c r="Q387" s="160"/>
      <c r="R387" s="160"/>
      <c r="S387" s="160"/>
      <c r="T387" s="160"/>
      <c r="U387" s="160"/>
      <c r="V387" s="160"/>
      <c r="W387" s="160"/>
      <c r="X387" s="160"/>
      <c r="Y387" s="151"/>
      <c r="Z387" s="151"/>
      <c r="AA387" s="151"/>
      <c r="AB387" s="151"/>
      <c r="AC387" s="151"/>
      <c r="AD387" s="151"/>
      <c r="AE387" s="151"/>
      <c r="AF387" s="151"/>
      <c r="AG387" s="151" t="s">
        <v>203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75" t="str">
        <f>C387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8"/>
      <c r="B388" s="159"/>
      <c r="C388" s="254" t="s">
        <v>613</v>
      </c>
      <c r="D388" s="255"/>
      <c r="E388" s="255"/>
      <c r="F388" s="255"/>
      <c r="G388" s="255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147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8"/>
      <c r="B389" s="159"/>
      <c r="C389" s="193" t="s">
        <v>614</v>
      </c>
      <c r="D389" s="182"/>
      <c r="E389" s="183">
        <v>2</v>
      </c>
      <c r="F389" s="160"/>
      <c r="G389" s="160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60"/>
      <c r="Y389" s="151"/>
      <c r="Z389" s="151"/>
      <c r="AA389" s="151"/>
      <c r="AB389" s="151"/>
      <c r="AC389" s="151"/>
      <c r="AD389" s="151"/>
      <c r="AE389" s="151"/>
      <c r="AF389" s="151"/>
      <c r="AG389" s="151" t="s">
        <v>205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">
      <c r="A390" s="168">
        <v>102</v>
      </c>
      <c r="B390" s="169" t="s">
        <v>615</v>
      </c>
      <c r="C390" s="178" t="s">
        <v>616</v>
      </c>
      <c r="D390" s="170" t="s">
        <v>556</v>
      </c>
      <c r="E390" s="171">
        <v>3</v>
      </c>
      <c r="F390" s="172"/>
      <c r="G390" s="173">
        <f>ROUND(E390*F390,2)</f>
        <v>0</v>
      </c>
      <c r="H390" s="172"/>
      <c r="I390" s="173">
        <f>ROUND(E390*H390,2)</f>
        <v>0</v>
      </c>
      <c r="J390" s="172"/>
      <c r="K390" s="173">
        <f>ROUND(E390*J390,2)</f>
        <v>0</v>
      </c>
      <c r="L390" s="173">
        <v>21</v>
      </c>
      <c r="M390" s="173">
        <f>G390*(1+L390/100)</f>
        <v>0</v>
      </c>
      <c r="N390" s="173">
        <v>0.31590000000000001</v>
      </c>
      <c r="O390" s="173">
        <f>ROUND(E390*N390,2)</f>
        <v>0.95</v>
      </c>
      <c r="P390" s="173">
        <v>0</v>
      </c>
      <c r="Q390" s="173">
        <f>ROUND(E390*P390,2)</f>
        <v>0</v>
      </c>
      <c r="R390" s="173" t="s">
        <v>199</v>
      </c>
      <c r="S390" s="173" t="s">
        <v>142</v>
      </c>
      <c r="T390" s="174" t="s">
        <v>142</v>
      </c>
      <c r="U390" s="160">
        <v>1.5509999999999999</v>
      </c>
      <c r="V390" s="160">
        <f>ROUND(E390*U390,2)</f>
        <v>4.6500000000000004</v>
      </c>
      <c r="W390" s="160"/>
      <c r="X390" s="160" t="s">
        <v>200</v>
      </c>
      <c r="Y390" s="151"/>
      <c r="Z390" s="151"/>
      <c r="AA390" s="151"/>
      <c r="AB390" s="151"/>
      <c r="AC390" s="151"/>
      <c r="AD390" s="151"/>
      <c r="AE390" s="151"/>
      <c r="AF390" s="151"/>
      <c r="AG390" s="151" t="s">
        <v>201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ht="33.75" outlineLevel="1" x14ac:dyDescent="0.2">
      <c r="A391" s="158"/>
      <c r="B391" s="159"/>
      <c r="C391" s="263" t="s">
        <v>612</v>
      </c>
      <c r="D391" s="264"/>
      <c r="E391" s="264"/>
      <c r="F391" s="264"/>
      <c r="G391" s="264"/>
      <c r="H391" s="160"/>
      <c r="I391" s="160"/>
      <c r="J391" s="160"/>
      <c r="K391" s="160"/>
      <c r="L391" s="160"/>
      <c r="M391" s="160"/>
      <c r="N391" s="160"/>
      <c r="O391" s="160"/>
      <c r="P391" s="160"/>
      <c r="Q391" s="160"/>
      <c r="R391" s="160"/>
      <c r="S391" s="160"/>
      <c r="T391" s="160"/>
      <c r="U391" s="160"/>
      <c r="V391" s="160"/>
      <c r="W391" s="160"/>
      <c r="X391" s="160"/>
      <c r="Y391" s="151"/>
      <c r="Z391" s="151"/>
      <c r="AA391" s="151"/>
      <c r="AB391" s="151"/>
      <c r="AC391" s="151"/>
      <c r="AD391" s="151"/>
      <c r="AE391" s="151"/>
      <c r="AF391" s="151"/>
      <c r="AG391" s="151" t="s">
        <v>203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75" t="str">
        <f>C391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8"/>
      <c r="B392" s="159"/>
      <c r="C392" s="254" t="s">
        <v>613</v>
      </c>
      <c r="D392" s="255"/>
      <c r="E392" s="255"/>
      <c r="F392" s="255"/>
      <c r="G392" s="255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147</v>
      </c>
      <c r="AH392" s="151"/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8"/>
      <c r="B393" s="159"/>
      <c r="C393" s="193" t="s">
        <v>617</v>
      </c>
      <c r="D393" s="182"/>
      <c r="E393" s="183">
        <v>1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51"/>
      <c r="Z393" s="151"/>
      <c r="AA393" s="151"/>
      <c r="AB393" s="151"/>
      <c r="AC393" s="151"/>
      <c r="AD393" s="151"/>
      <c r="AE393" s="151"/>
      <c r="AF393" s="151"/>
      <c r="AG393" s="151" t="s">
        <v>205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8"/>
      <c r="B394" s="159"/>
      <c r="C394" s="193" t="s">
        <v>618</v>
      </c>
      <c r="D394" s="182"/>
      <c r="E394" s="183">
        <v>2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51"/>
      <c r="Z394" s="151"/>
      <c r="AA394" s="151"/>
      <c r="AB394" s="151"/>
      <c r="AC394" s="151"/>
      <c r="AD394" s="151"/>
      <c r="AE394" s="151"/>
      <c r="AF394" s="151"/>
      <c r="AG394" s="151" t="s">
        <v>205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68">
        <v>103</v>
      </c>
      <c r="B395" s="169" t="s">
        <v>619</v>
      </c>
      <c r="C395" s="178" t="s">
        <v>620</v>
      </c>
      <c r="D395" s="170" t="s">
        <v>556</v>
      </c>
      <c r="E395" s="171">
        <v>10</v>
      </c>
      <c r="F395" s="172"/>
      <c r="G395" s="173">
        <f>ROUND(E395*F395,2)</f>
        <v>0</v>
      </c>
      <c r="H395" s="172"/>
      <c r="I395" s="173">
        <f>ROUND(E395*H395,2)</f>
        <v>0</v>
      </c>
      <c r="J395" s="172"/>
      <c r="K395" s="173">
        <f>ROUND(E395*J395,2)</f>
        <v>0</v>
      </c>
      <c r="L395" s="173">
        <v>21</v>
      </c>
      <c r="M395" s="173">
        <f>G395*(1+L395/100)</f>
        <v>0</v>
      </c>
      <c r="N395" s="173">
        <v>9.3600000000000003E-3</v>
      </c>
      <c r="O395" s="173">
        <f>ROUND(E395*N395,2)</f>
        <v>0.09</v>
      </c>
      <c r="P395" s="173">
        <v>0</v>
      </c>
      <c r="Q395" s="173">
        <f>ROUND(E395*P395,2)</f>
        <v>0</v>
      </c>
      <c r="R395" s="173" t="s">
        <v>451</v>
      </c>
      <c r="S395" s="173" t="s">
        <v>142</v>
      </c>
      <c r="T395" s="174" t="s">
        <v>142</v>
      </c>
      <c r="U395" s="160">
        <v>1.3140000000000001</v>
      </c>
      <c r="V395" s="160">
        <f>ROUND(E395*U395,2)</f>
        <v>13.14</v>
      </c>
      <c r="W395" s="160"/>
      <c r="X395" s="160" t="s">
        <v>200</v>
      </c>
      <c r="Y395" s="151"/>
      <c r="Z395" s="151"/>
      <c r="AA395" s="151"/>
      <c r="AB395" s="151"/>
      <c r="AC395" s="151"/>
      <c r="AD395" s="151"/>
      <c r="AE395" s="151"/>
      <c r="AF395" s="151"/>
      <c r="AG395" s="151" t="s">
        <v>201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8"/>
      <c r="B396" s="159"/>
      <c r="C396" s="263" t="s">
        <v>621</v>
      </c>
      <c r="D396" s="264"/>
      <c r="E396" s="264"/>
      <c r="F396" s="264"/>
      <c r="G396" s="264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51"/>
      <c r="Z396" s="151"/>
      <c r="AA396" s="151"/>
      <c r="AB396" s="151"/>
      <c r="AC396" s="151"/>
      <c r="AD396" s="151"/>
      <c r="AE396" s="151"/>
      <c r="AF396" s="151"/>
      <c r="AG396" s="151" t="s">
        <v>203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254" t="s">
        <v>622</v>
      </c>
      <c r="D397" s="255"/>
      <c r="E397" s="255"/>
      <c r="F397" s="255"/>
      <c r="G397" s="255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147</v>
      </c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93" t="s">
        <v>570</v>
      </c>
      <c r="D398" s="182"/>
      <c r="E398" s="183">
        <v>10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51"/>
      <c r="Z398" s="151"/>
      <c r="AA398" s="151"/>
      <c r="AB398" s="151"/>
      <c r="AC398" s="151"/>
      <c r="AD398" s="151"/>
      <c r="AE398" s="151"/>
      <c r="AF398" s="151"/>
      <c r="AG398" s="151" t="s">
        <v>205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68">
        <v>104</v>
      </c>
      <c r="B399" s="169" t="s">
        <v>623</v>
      </c>
      <c r="C399" s="178" t="s">
        <v>624</v>
      </c>
      <c r="D399" s="170" t="s">
        <v>223</v>
      </c>
      <c r="E399" s="171">
        <v>10.476000000000001</v>
      </c>
      <c r="F399" s="172"/>
      <c r="G399" s="173">
        <f>ROUND(E399*F399,2)</f>
        <v>0</v>
      </c>
      <c r="H399" s="172"/>
      <c r="I399" s="173">
        <f>ROUND(E399*H399,2)</f>
        <v>0</v>
      </c>
      <c r="J399" s="172"/>
      <c r="K399" s="173">
        <f>ROUND(E399*J399,2)</f>
        <v>0</v>
      </c>
      <c r="L399" s="173">
        <v>21</v>
      </c>
      <c r="M399" s="173">
        <f>G399*(1+L399/100)</f>
        <v>0</v>
      </c>
      <c r="N399" s="173">
        <v>2.5249999999999999</v>
      </c>
      <c r="O399" s="173">
        <f>ROUND(E399*N399,2)</f>
        <v>26.45</v>
      </c>
      <c r="P399" s="173">
        <v>0</v>
      </c>
      <c r="Q399" s="173">
        <f>ROUND(E399*P399,2)</f>
        <v>0</v>
      </c>
      <c r="R399" s="173" t="s">
        <v>451</v>
      </c>
      <c r="S399" s="173" t="s">
        <v>142</v>
      </c>
      <c r="T399" s="174" t="s">
        <v>142</v>
      </c>
      <c r="U399" s="160">
        <v>1.3029999999999999</v>
      </c>
      <c r="V399" s="160">
        <f>ROUND(E399*U399,2)</f>
        <v>13.65</v>
      </c>
      <c r="W399" s="160"/>
      <c r="X399" s="160" t="s">
        <v>200</v>
      </c>
      <c r="Y399" s="151"/>
      <c r="Z399" s="151"/>
      <c r="AA399" s="151"/>
      <c r="AB399" s="151"/>
      <c r="AC399" s="151"/>
      <c r="AD399" s="151"/>
      <c r="AE399" s="151"/>
      <c r="AF399" s="151"/>
      <c r="AG399" s="151" t="s">
        <v>201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58"/>
      <c r="B400" s="159"/>
      <c r="C400" s="263" t="s">
        <v>456</v>
      </c>
      <c r="D400" s="264"/>
      <c r="E400" s="264"/>
      <c r="F400" s="264"/>
      <c r="G400" s="264"/>
      <c r="H400" s="160"/>
      <c r="I400" s="160"/>
      <c r="J400" s="160"/>
      <c r="K400" s="160"/>
      <c r="L400" s="160"/>
      <c r="M400" s="160"/>
      <c r="N400" s="160"/>
      <c r="O400" s="160"/>
      <c r="P400" s="160"/>
      <c r="Q400" s="160"/>
      <c r="R400" s="160"/>
      <c r="S400" s="160"/>
      <c r="T400" s="160"/>
      <c r="U400" s="160"/>
      <c r="V400" s="160"/>
      <c r="W400" s="160"/>
      <c r="X400" s="160"/>
      <c r="Y400" s="151"/>
      <c r="Z400" s="151"/>
      <c r="AA400" s="151"/>
      <c r="AB400" s="151"/>
      <c r="AC400" s="151"/>
      <c r="AD400" s="151"/>
      <c r="AE400" s="151"/>
      <c r="AF400" s="151"/>
      <c r="AG400" s="151" t="s">
        <v>203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8"/>
      <c r="B401" s="159"/>
      <c r="C401" s="193" t="s">
        <v>625</v>
      </c>
      <c r="D401" s="182"/>
      <c r="E401" s="183">
        <v>10.476000000000001</v>
      </c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51"/>
      <c r="Z401" s="151"/>
      <c r="AA401" s="151"/>
      <c r="AB401" s="151"/>
      <c r="AC401" s="151"/>
      <c r="AD401" s="151"/>
      <c r="AE401" s="151"/>
      <c r="AF401" s="151"/>
      <c r="AG401" s="151" t="s">
        <v>205</v>
      </c>
      <c r="AH401" s="151">
        <v>0</v>
      </c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68">
        <v>105</v>
      </c>
      <c r="B402" s="169" t="s">
        <v>626</v>
      </c>
      <c r="C402" s="178" t="s">
        <v>627</v>
      </c>
      <c r="D402" s="170" t="s">
        <v>198</v>
      </c>
      <c r="E402" s="171">
        <v>52.38</v>
      </c>
      <c r="F402" s="172"/>
      <c r="G402" s="173">
        <f>ROUND(E402*F402,2)</f>
        <v>0</v>
      </c>
      <c r="H402" s="172"/>
      <c r="I402" s="173">
        <f>ROUND(E402*H402,2)</f>
        <v>0</v>
      </c>
      <c r="J402" s="172"/>
      <c r="K402" s="173">
        <f>ROUND(E402*J402,2)</f>
        <v>0</v>
      </c>
      <c r="L402" s="173">
        <v>21</v>
      </c>
      <c r="M402" s="173">
        <f>G402*(1+L402/100)</f>
        <v>0</v>
      </c>
      <c r="N402" s="173">
        <v>4.1799999999999997E-3</v>
      </c>
      <c r="O402" s="173">
        <f>ROUND(E402*N402,2)</f>
        <v>0.22</v>
      </c>
      <c r="P402" s="173">
        <v>0</v>
      </c>
      <c r="Q402" s="173">
        <f>ROUND(E402*P402,2)</f>
        <v>0</v>
      </c>
      <c r="R402" s="173" t="s">
        <v>451</v>
      </c>
      <c r="S402" s="173" t="s">
        <v>142</v>
      </c>
      <c r="T402" s="174" t="s">
        <v>142</v>
      </c>
      <c r="U402" s="160">
        <v>15.407999999999999</v>
      </c>
      <c r="V402" s="160">
        <f>ROUND(E402*U402,2)</f>
        <v>807.07</v>
      </c>
      <c r="W402" s="160"/>
      <c r="X402" s="160" t="s">
        <v>200</v>
      </c>
      <c r="Y402" s="151"/>
      <c r="Z402" s="151"/>
      <c r="AA402" s="151"/>
      <c r="AB402" s="151"/>
      <c r="AC402" s="151"/>
      <c r="AD402" s="151"/>
      <c r="AE402" s="151"/>
      <c r="AF402" s="151"/>
      <c r="AG402" s="151" t="s">
        <v>201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8"/>
      <c r="B403" s="159"/>
      <c r="C403" s="193" t="s">
        <v>628</v>
      </c>
      <c r="D403" s="182"/>
      <c r="E403" s="183">
        <v>52.38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60"/>
      <c r="Y403" s="151"/>
      <c r="Z403" s="151"/>
      <c r="AA403" s="151"/>
      <c r="AB403" s="151"/>
      <c r="AC403" s="151"/>
      <c r="AD403" s="151"/>
      <c r="AE403" s="151"/>
      <c r="AF403" s="151"/>
      <c r="AG403" s="151" t="s">
        <v>205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68">
        <v>106</v>
      </c>
      <c r="B404" s="169" t="s">
        <v>629</v>
      </c>
      <c r="C404" s="178" t="s">
        <v>630</v>
      </c>
      <c r="D404" s="170" t="s">
        <v>556</v>
      </c>
      <c r="E404" s="171">
        <v>8</v>
      </c>
      <c r="F404" s="172"/>
      <c r="G404" s="173">
        <f>ROUND(E404*F404,2)</f>
        <v>0</v>
      </c>
      <c r="H404" s="172"/>
      <c r="I404" s="173">
        <f>ROUND(E404*H404,2)</f>
        <v>0</v>
      </c>
      <c r="J404" s="172"/>
      <c r="K404" s="173">
        <f>ROUND(E404*J404,2)</f>
        <v>0</v>
      </c>
      <c r="L404" s="173">
        <v>21</v>
      </c>
      <c r="M404" s="173">
        <f>G404*(1+L404/100)</f>
        <v>0</v>
      </c>
      <c r="N404" s="173">
        <v>0</v>
      </c>
      <c r="O404" s="173">
        <f>ROUND(E404*N404,2)</f>
        <v>0</v>
      </c>
      <c r="P404" s="173">
        <v>0.1</v>
      </c>
      <c r="Q404" s="173">
        <f>ROUND(E404*P404,2)</f>
        <v>0.8</v>
      </c>
      <c r="R404" s="173"/>
      <c r="S404" s="173" t="s">
        <v>181</v>
      </c>
      <c r="T404" s="174" t="s">
        <v>143</v>
      </c>
      <c r="U404" s="160">
        <v>0</v>
      </c>
      <c r="V404" s="160">
        <f>ROUND(E404*U404,2)</f>
        <v>0</v>
      </c>
      <c r="W404" s="160"/>
      <c r="X404" s="160" t="s">
        <v>200</v>
      </c>
      <c r="Y404" s="151"/>
      <c r="Z404" s="151"/>
      <c r="AA404" s="151"/>
      <c r="AB404" s="151"/>
      <c r="AC404" s="151"/>
      <c r="AD404" s="151"/>
      <c r="AE404" s="151"/>
      <c r="AF404" s="151"/>
      <c r="AG404" s="151" t="s">
        <v>201</v>
      </c>
      <c r="AH404" s="151"/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58"/>
      <c r="B405" s="159"/>
      <c r="C405" s="252" t="s">
        <v>631</v>
      </c>
      <c r="D405" s="253"/>
      <c r="E405" s="253"/>
      <c r="F405" s="253"/>
      <c r="G405" s="253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147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68">
        <v>107</v>
      </c>
      <c r="B406" s="169" t="s">
        <v>632</v>
      </c>
      <c r="C406" s="178" t="s">
        <v>633</v>
      </c>
      <c r="D406" s="170" t="s">
        <v>212</v>
      </c>
      <c r="E406" s="171">
        <v>32.4</v>
      </c>
      <c r="F406" s="172"/>
      <c r="G406" s="173">
        <f>ROUND(E406*F406,2)</f>
        <v>0</v>
      </c>
      <c r="H406" s="172"/>
      <c r="I406" s="173">
        <f>ROUND(E406*H406,2)</f>
        <v>0</v>
      </c>
      <c r="J406" s="172"/>
      <c r="K406" s="173">
        <f>ROUND(E406*J406,2)</f>
        <v>0</v>
      </c>
      <c r="L406" s="173">
        <v>21</v>
      </c>
      <c r="M406" s="173">
        <f>G406*(1+L406/100)</f>
        <v>0</v>
      </c>
      <c r="N406" s="173">
        <v>0.48712</v>
      </c>
      <c r="O406" s="173">
        <f>ROUND(E406*N406,2)</f>
        <v>15.78</v>
      </c>
      <c r="P406" s="173">
        <v>0</v>
      </c>
      <c r="Q406" s="173">
        <f>ROUND(E406*P406,2)</f>
        <v>0</v>
      </c>
      <c r="R406" s="173" t="s">
        <v>634</v>
      </c>
      <c r="S406" s="173" t="s">
        <v>142</v>
      </c>
      <c r="T406" s="174" t="s">
        <v>142</v>
      </c>
      <c r="U406" s="160">
        <v>43.592460000000003</v>
      </c>
      <c r="V406" s="160">
        <f>ROUND(E406*U406,2)</f>
        <v>1412.4</v>
      </c>
      <c r="W406" s="160"/>
      <c r="X406" s="160" t="s">
        <v>635</v>
      </c>
      <c r="Y406" s="151"/>
      <c r="Z406" s="151"/>
      <c r="AA406" s="151"/>
      <c r="AB406" s="151"/>
      <c r="AC406" s="151"/>
      <c r="AD406" s="151"/>
      <c r="AE406" s="151"/>
      <c r="AF406" s="151"/>
      <c r="AG406" s="151" t="s">
        <v>636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ht="78.75" outlineLevel="1" x14ac:dyDescent="0.2">
      <c r="A407" s="158"/>
      <c r="B407" s="159"/>
      <c r="C407" s="263" t="s">
        <v>637</v>
      </c>
      <c r="D407" s="264"/>
      <c r="E407" s="264"/>
      <c r="F407" s="264"/>
      <c r="G407" s="264"/>
      <c r="H407" s="160"/>
      <c r="I407" s="160"/>
      <c r="J407" s="160"/>
      <c r="K407" s="160"/>
      <c r="L407" s="160"/>
      <c r="M407" s="160"/>
      <c r="N407" s="160"/>
      <c r="O407" s="160"/>
      <c r="P407" s="160"/>
      <c r="Q407" s="160"/>
      <c r="R407" s="160"/>
      <c r="S407" s="160"/>
      <c r="T407" s="160"/>
      <c r="U407" s="160"/>
      <c r="V407" s="160"/>
      <c r="W407" s="160"/>
      <c r="X407" s="160"/>
      <c r="Y407" s="151"/>
      <c r="Z407" s="151"/>
      <c r="AA407" s="151"/>
      <c r="AB407" s="151"/>
      <c r="AC407" s="151"/>
      <c r="AD407" s="151"/>
      <c r="AE407" s="151"/>
      <c r="AF407" s="151"/>
      <c r="AG407" s="151" t="s">
        <v>203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75" t="str">
        <f>C407</f>
        <v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v>
      </c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8"/>
      <c r="B408" s="159"/>
      <c r="C408" s="193" t="s">
        <v>638</v>
      </c>
      <c r="D408" s="182"/>
      <c r="E408" s="183">
        <v>32.4</v>
      </c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51"/>
      <c r="Z408" s="151"/>
      <c r="AA408" s="151"/>
      <c r="AB408" s="151"/>
      <c r="AC408" s="151"/>
      <c r="AD408" s="151"/>
      <c r="AE408" s="151"/>
      <c r="AF408" s="151"/>
      <c r="AG408" s="151" t="s">
        <v>205</v>
      </c>
      <c r="AH408" s="151">
        <v>0</v>
      </c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ht="22.5" outlineLevel="1" x14ac:dyDescent="0.2">
      <c r="A409" s="168">
        <v>108</v>
      </c>
      <c r="B409" s="169" t="s">
        <v>639</v>
      </c>
      <c r="C409" s="178" t="s">
        <v>640</v>
      </c>
      <c r="D409" s="170" t="s">
        <v>212</v>
      </c>
      <c r="E409" s="171">
        <v>32.4</v>
      </c>
      <c r="F409" s="172"/>
      <c r="G409" s="173">
        <f>ROUND(E409*F409,2)</f>
        <v>0</v>
      </c>
      <c r="H409" s="172"/>
      <c r="I409" s="173">
        <f>ROUND(E409*H409,2)</f>
        <v>0</v>
      </c>
      <c r="J409" s="172"/>
      <c r="K409" s="173">
        <f>ROUND(E409*J409,2)</f>
        <v>0</v>
      </c>
      <c r="L409" s="173">
        <v>21</v>
      </c>
      <c r="M409" s="173">
        <f>G409*(1+L409/100)</f>
        <v>0</v>
      </c>
      <c r="N409" s="173">
        <v>1.09E-3</v>
      </c>
      <c r="O409" s="173">
        <f>ROUND(E409*N409,2)</f>
        <v>0.04</v>
      </c>
      <c r="P409" s="173">
        <v>0</v>
      </c>
      <c r="Q409" s="173">
        <f>ROUND(E409*P409,2)</f>
        <v>0</v>
      </c>
      <c r="R409" s="173" t="s">
        <v>634</v>
      </c>
      <c r="S409" s="173" t="s">
        <v>142</v>
      </c>
      <c r="T409" s="174" t="s">
        <v>142</v>
      </c>
      <c r="U409" s="160">
        <v>2.5086400000000002</v>
      </c>
      <c r="V409" s="160">
        <f>ROUND(E409*U409,2)</f>
        <v>81.28</v>
      </c>
      <c r="W409" s="160"/>
      <c r="X409" s="160" t="s">
        <v>635</v>
      </c>
      <c r="Y409" s="151"/>
      <c r="Z409" s="151"/>
      <c r="AA409" s="151"/>
      <c r="AB409" s="151"/>
      <c r="AC409" s="151"/>
      <c r="AD409" s="151"/>
      <c r="AE409" s="151"/>
      <c r="AF409" s="151"/>
      <c r="AG409" s="151" t="s">
        <v>636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58"/>
      <c r="B410" s="159"/>
      <c r="C410" s="252" t="s">
        <v>641</v>
      </c>
      <c r="D410" s="253"/>
      <c r="E410" s="253"/>
      <c r="F410" s="253"/>
      <c r="G410" s="253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147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">
      <c r="A411" s="158"/>
      <c r="B411" s="159"/>
      <c r="C411" s="193" t="s">
        <v>591</v>
      </c>
      <c r="D411" s="182"/>
      <c r="E411" s="183">
        <v>32.4</v>
      </c>
      <c r="F411" s="160"/>
      <c r="G411" s="160"/>
      <c r="H411" s="160"/>
      <c r="I411" s="160"/>
      <c r="J411" s="160"/>
      <c r="K411" s="160"/>
      <c r="L411" s="160"/>
      <c r="M411" s="160"/>
      <c r="N411" s="160"/>
      <c r="O411" s="160"/>
      <c r="P411" s="160"/>
      <c r="Q411" s="160"/>
      <c r="R411" s="160"/>
      <c r="S411" s="160"/>
      <c r="T411" s="160"/>
      <c r="U411" s="160"/>
      <c r="V411" s="160"/>
      <c r="W411" s="160"/>
      <c r="X411" s="160"/>
      <c r="Y411" s="151"/>
      <c r="Z411" s="151"/>
      <c r="AA411" s="151"/>
      <c r="AB411" s="151"/>
      <c r="AC411" s="151"/>
      <c r="AD411" s="151"/>
      <c r="AE411" s="151"/>
      <c r="AF411" s="151"/>
      <c r="AG411" s="151" t="s">
        <v>205</v>
      </c>
      <c r="AH411" s="151">
        <v>5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">
      <c r="A412" s="158"/>
      <c r="B412" s="159"/>
      <c r="C412" s="194" t="s">
        <v>257</v>
      </c>
      <c r="D412" s="184"/>
      <c r="E412" s="185"/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60"/>
      <c r="Y412" s="151"/>
      <c r="Z412" s="151"/>
      <c r="AA412" s="151"/>
      <c r="AB412" s="151"/>
      <c r="AC412" s="151"/>
      <c r="AD412" s="151"/>
      <c r="AE412" s="151"/>
      <c r="AF412" s="151"/>
      <c r="AG412" s="151" t="s">
        <v>205</v>
      </c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 x14ac:dyDescent="0.2">
      <c r="A413" s="158"/>
      <c r="B413" s="159"/>
      <c r="C413" s="195" t="s">
        <v>642</v>
      </c>
      <c r="D413" s="184"/>
      <c r="E413" s="185">
        <v>1</v>
      </c>
      <c r="F413" s="160"/>
      <c r="G413" s="160"/>
      <c r="H413" s="160"/>
      <c r="I413" s="160"/>
      <c r="J413" s="160"/>
      <c r="K413" s="160"/>
      <c r="L413" s="160"/>
      <c r="M413" s="160"/>
      <c r="N413" s="160"/>
      <c r="O413" s="160"/>
      <c r="P413" s="160"/>
      <c r="Q413" s="160"/>
      <c r="R413" s="160"/>
      <c r="S413" s="160"/>
      <c r="T413" s="160"/>
      <c r="U413" s="160"/>
      <c r="V413" s="160"/>
      <c r="W413" s="160"/>
      <c r="X413" s="160"/>
      <c r="Y413" s="151"/>
      <c r="Z413" s="151"/>
      <c r="AA413" s="151"/>
      <c r="AB413" s="151"/>
      <c r="AC413" s="151"/>
      <c r="AD413" s="151"/>
      <c r="AE413" s="151"/>
      <c r="AF413" s="151"/>
      <c r="AG413" s="151" t="s">
        <v>205</v>
      </c>
      <c r="AH413" s="151">
        <v>2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">
      <c r="A414" s="158"/>
      <c r="B414" s="159"/>
      <c r="C414" s="194" t="s">
        <v>259</v>
      </c>
      <c r="D414" s="184"/>
      <c r="E414" s="185"/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51"/>
      <c r="Z414" s="151"/>
      <c r="AA414" s="151"/>
      <c r="AB414" s="151"/>
      <c r="AC414" s="151"/>
      <c r="AD414" s="151"/>
      <c r="AE414" s="151"/>
      <c r="AF414" s="151"/>
      <c r="AG414" s="151" t="s">
        <v>205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68">
        <v>109</v>
      </c>
      <c r="B415" s="169" t="s">
        <v>643</v>
      </c>
      <c r="C415" s="178" t="s">
        <v>644</v>
      </c>
      <c r="D415" s="170" t="s">
        <v>556</v>
      </c>
      <c r="E415" s="171">
        <v>10</v>
      </c>
      <c r="F415" s="172"/>
      <c r="G415" s="173">
        <f>ROUND(E415*F415,2)</f>
        <v>0</v>
      </c>
      <c r="H415" s="172"/>
      <c r="I415" s="173">
        <f>ROUND(E415*H415,2)</f>
        <v>0</v>
      </c>
      <c r="J415" s="172"/>
      <c r="K415" s="173">
        <f>ROUND(E415*J415,2)</f>
        <v>0</v>
      </c>
      <c r="L415" s="173">
        <v>21</v>
      </c>
      <c r="M415" s="173">
        <f>G415*(1+L415/100)</f>
        <v>0</v>
      </c>
      <c r="N415" s="173">
        <v>3.7999999999999999E-2</v>
      </c>
      <c r="O415" s="173">
        <f>ROUND(E415*N415,2)</f>
        <v>0.38</v>
      </c>
      <c r="P415" s="173">
        <v>0</v>
      </c>
      <c r="Q415" s="173">
        <f>ROUND(E415*P415,2)</f>
        <v>0</v>
      </c>
      <c r="R415" s="173" t="s">
        <v>359</v>
      </c>
      <c r="S415" s="173" t="s">
        <v>142</v>
      </c>
      <c r="T415" s="174" t="s">
        <v>142</v>
      </c>
      <c r="U415" s="160">
        <v>0</v>
      </c>
      <c r="V415" s="160">
        <f>ROUND(E415*U415,2)</f>
        <v>0</v>
      </c>
      <c r="W415" s="160"/>
      <c r="X415" s="160" t="s">
        <v>360</v>
      </c>
      <c r="Y415" s="151"/>
      <c r="Z415" s="151"/>
      <c r="AA415" s="151"/>
      <c r="AB415" s="151"/>
      <c r="AC415" s="151"/>
      <c r="AD415" s="151"/>
      <c r="AE415" s="151"/>
      <c r="AF415" s="151"/>
      <c r="AG415" s="151" t="s">
        <v>361</v>
      </c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 x14ac:dyDescent="0.2">
      <c r="A416" s="158"/>
      <c r="B416" s="159"/>
      <c r="C416" s="193" t="s">
        <v>645</v>
      </c>
      <c r="D416" s="182"/>
      <c r="E416" s="183">
        <v>10</v>
      </c>
      <c r="F416" s="160"/>
      <c r="G416" s="160"/>
      <c r="H416" s="160"/>
      <c r="I416" s="160"/>
      <c r="J416" s="160"/>
      <c r="K416" s="160"/>
      <c r="L416" s="160"/>
      <c r="M416" s="160"/>
      <c r="N416" s="160"/>
      <c r="O416" s="160"/>
      <c r="P416" s="160"/>
      <c r="Q416" s="160"/>
      <c r="R416" s="160"/>
      <c r="S416" s="160"/>
      <c r="T416" s="160"/>
      <c r="U416" s="160"/>
      <c r="V416" s="160"/>
      <c r="W416" s="160"/>
      <c r="X416" s="160"/>
      <c r="Y416" s="151"/>
      <c r="Z416" s="151"/>
      <c r="AA416" s="151"/>
      <c r="AB416" s="151"/>
      <c r="AC416" s="151"/>
      <c r="AD416" s="151"/>
      <c r="AE416" s="151"/>
      <c r="AF416" s="151"/>
      <c r="AG416" s="151" t="s">
        <v>205</v>
      </c>
      <c r="AH416" s="151">
        <v>5</v>
      </c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outlineLevel="1" x14ac:dyDescent="0.2">
      <c r="A417" s="168">
        <v>110</v>
      </c>
      <c r="B417" s="169" t="s">
        <v>646</v>
      </c>
      <c r="C417" s="178" t="s">
        <v>647</v>
      </c>
      <c r="D417" s="170" t="s">
        <v>556</v>
      </c>
      <c r="E417" s="171">
        <v>10</v>
      </c>
      <c r="F417" s="172"/>
      <c r="G417" s="173">
        <f>ROUND(E417*F417,2)</f>
        <v>0</v>
      </c>
      <c r="H417" s="172"/>
      <c r="I417" s="173">
        <f>ROUND(E417*H417,2)</f>
        <v>0</v>
      </c>
      <c r="J417" s="172"/>
      <c r="K417" s="173">
        <f>ROUND(E417*J417,2)</f>
        <v>0</v>
      </c>
      <c r="L417" s="173">
        <v>21</v>
      </c>
      <c r="M417" s="173">
        <f>G417*(1+L417/100)</f>
        <v>0</v>
      </c>
      <c r="N417" s="173">
        <v>6.4999999999999997E-3</v>
      </c>
      <c r="O417" s="173">
        <f>ROUND(E417*N417,2)</f>
        <v>7.0000000000000007E-2</v>
      </c>
      <c r="P417" s="173">
        <v>0</v>
      </c>
      <c r="Q417" s="173">
        <f>ROUND(E417*P417,2)</f>
        <v>0</v>
      </c>
      <c r="R417" s="173" t="s">
        <v>359</v>
      </c>
      <c r="S417" s="173" t="s">
        <v>142</v>
      </c>
      <c r="T417" s="174" t="s">
        <v>142</v>
      </c>
      <c r="U417" s="160">
        <v>0</v>
      </c>
      <c r="V417" s="160">
        <f>ROUND(E417*U417,2)</f>
        <v>0</v>
      </c>
      <c r="W417" s="160"/>
      <c r="X417" s="160" t="s">
        <v>360</v>
      </c>
      <c r="Y417" s="151"/>
      <c r="Z417" s="151"/>
      <c r="AA417" s="151"/>
      <c r="AB417" s="151"/>
      <c r="AC417" s="151"/>
      <c r="AD417" s="151"/>
      <c r="AE417" s="151"/>
      <c r="AF417" s="151"/>
      <c r="AG417" s="151" t="s">
        <v>361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outlineLevel="1" x14ac:dyDescent="0.2">
      <c r="A418" s="158"/>
      <c r="B418" s="159"/>
      <c r="C418" s="193" t="s">
        <v>648</v>
      </c>
      <c r="D418" s="182"/>
      <c r="E418" s="183">
        <v>10</v>
      </c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60"/>
      <c r="Y418" s="151"/>
      <c r="Z418" s="151"/>
      <c r="AA418" s="151"/>
      <c r="AB418" s="151"/>
      <c r="AC418" s="151"/>
      <c r="AD418" s="151"/>
      <c r="AE418" s="151"/>
      <c r="AF418" s="151"/>
      <c r="AG418" s="151" t="s">
        <v>205</v>
      </c>
      <c r="AH418" s="151">
        <v>5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ht="22.5" outlineLevel="1" x14ac:dyDescent="0.2">
      <c r="A419" s="168">
        <v>111</v>
      </c>
      <c r="B419" s="169" t="s">
        <v>649</v>
      </c>
      <c r="C419" s="178" t="s">
        <v>650</v>
      </c>
      <c r="D419" s="170" t="s">
        <v>556</v>
      </c>
      <c r="E419" s="171">
        <v>10</v>
      </c>
      <c r="F419" s="172"/>
      <c r="G419" s="173">
        <f>ROUND(E419*F419,2)</f>
        <v>0</v>
      </c>
      <c r="H419" s="172"/>
      <c r="I419" s="173">
        <f>ROUND(E419*H419,2)</f>
        <v>0</v>
      </c>
      <c r="J419" s="172"/>
      <c r="K419" s="173">
        <f>ROUND(E419*J419,2)</f>
        <v>0</v>
      </c>
      <c r="L419" s="173">
        <v>21</v>
      </c>
      <c r="M419" s="173">
        <f>G419*(1+L419/100)</f>
        <v>0</v>
      </c>
      <c r="N419" s="173">
        <v>7.0000000000000007E-2</v>
      </c>
      <c r="O419" s="173">
        <f>ROUND(E419*N419,2)</f>
        <v>0.7</v>
      </c>
      <c r="P419" s="173">
        <v>0</v>
      </c>
      <c r="Q419" s="173">
        <f>ROUND(E419*P419,2)</f>
        <v>0</v>
      </c>
      <c r="R419" s="173" t="s">
        <v>359</v>
      </c>
      <c r="S419" s="173" t="s">
        <v>142</v>
      </c>
      <c r="T419" s="174" t="s">
        <v>142</v>
      </c>
      <c r="U419" s="160">
        <v>0</v>
      </c>
      <c r="V419" s="160">
        <f>ROUND(E419*U419,2)</f>
        <v>0</v>
      </c>
      <c r="W419" s="160"/>
      <c r="X419" s="160" t="s">
        <v>360</v>
      </c>
      <c r="Y419" s="151"/>
      <c r="Z419" s="151"/>
      <c r="AA419" s="151"/>
      <c r="AB419" s="151"/>
      <c r="AC419" s="151"/>
      <c r="AD419" s="151"/>
      <c r="AE419" s="151"/>
      <c r="AF419" s="151"/>
      <c r="AG419" s="151" t="s">
        <v>361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">
      <c r="A420" s="158"/>
      <c r="B420" s="159"/>
      <c r="C420" s="193" t="s">
        <v>648</v>
      </c>
      <c r="D420" s="182"/>
      <c r="E420" s="183">
        <v>10</v>
      </c>
      <c r="F420" s="160"/>
      <c r="G420" s="160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60"/>
      <c r="Y420" s="151"/>
      <c r="Z420" s="151"/>
      <c r="AA420" s="151"/>
      <c r="AB420" s="151"/>
      <c r="AC420" s="151"/>
      <c r="AD420" s="151"/>
      <c r="AE420" s="151"/>
      <c r="AF420" s="151"/>
      <c r="AG420" s="151" t="s">
        <v>205</v>
      </c>
      <c r="AH420" s="151">
        <v>5</v>
      </c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ht="22.5" outlineLevel="1" x14ac:dyDescent="0.2">
      <c r="A421" s="168">
        <v>112</v>
      </c>
      <c r="B421" s="169" t="s">
        <v>651</v>
      </c>
      <c r="C421" s="178" t="s">
        <v>652</v>
      </c>
      <c r="D421" s="170" t="s">
        <v>556</v>
      </c>
      <c r="E421" s="171">
        <v>10</v>
      </c>
      <c r="F421" s="172"/>
      <c r="G421" s="173">
        <f>ROUND(E421*F421,2)</f>
        <v>0</v>
      </c>
      <c r="H421" s="172"/>
      <c r="I421" s="173">
        <f>ROUND(E421*H421,2)</f>
        <v>0</v>
      </c>
      <c r="J421" s="172"/>
      <c r="K421" s="173">
        <f>ROUND(E421*J421,2)</f>
        <v>0</v>
      </c>
      <c r="L421" s="173">
        <v>21</v>
      </c>
      <c r="M421" s="173">
        <f>G421*(1+L421/100)</f>
        <v>0</v>
      </c>
      <c r="N421" s="173">
        <v>0.04</v>
      </c>
      <c r="O421" s="173">
        <f>ROUND(E421*N421,2)</f>
        <v>0.4</v>
      </c>
      <c r="P421" s="173">
        <v>0</v>
      </c>
      <c r="Q421" s="173">
        <f>ROUND(E421*P421,2)</f>
        <v>0</v>
      </c>
      <c r="R421" s="173"/>
      <c r="S421" s="173" t="s">
        <v>181</v>
      </c>
      <c r="T421" s="174" t="s">
        <v>143</v>
      </c>
      <c r="U421" s="160">
        <v>0</v>
      </c>
      <c r="V421" s="160">
        <f>ROUND(E421*U421,2)</f>
        <v>0</v>
      </c>
      <c r="W421" s="160"/>
      <c r="X421" s="160" t="s">
        <v>360</v>
      </c>
      <c r="Y421" s="151"/>
      <c r="Z421" s="151"/>
      <c r="AA421" s="151"/>
      <c r="AB421" s="151"/>
      <c r="AC421" s="151"/>
      <c r="AD421" s="151"/>
      <c r="AE421" s="151"/>
      <c r="AF421" s="151"/>
      <c r="AG421" s="151" t="s">
        <v>361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58"/>
      <c r="B422" s="159"/>
      <c r="C422" s="252" t="s">
        <v>653</v>
      </c>
      <c r="D422" s="253"/>
      <c r="E422" s="253"/>
      <c r="F422" s="253"/>
      <c r="G422" s="253"/>
      <c r="H422" s="160"/>
      <c r="I422" s="160"/>
      <c r="J422" s="160"/>
      <c r="K422" s="160"/>
      <c r="L422" s="160"/>
      <c r="M422" s="160"/>
      <c r="N422" s="160"/>
      <c r="O422" s="160"/>
      <c r="P422" s="160"/>
      <c r="Q422" s="160"/>
      <c r="R422" s="160"/>
      <c r="S422" s="160"/>
      <c r="T422" s="160"/>
      <c r="U422" s="160"/>
      <c r="V422" s="160"/>
      <c r="W422" s="160"/>
      <c r="X422" s="160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147</v>
      </c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ht="22.5" outlineLevel="1" x14ac:dyDescent="0.2">
      <c r="A423" s="168">
        <v>113</v>
      </c>
      <c r="B423" s="169" t="s">
        <v>654</v>
      </c>
      <c r="C423" s="178" t="s">
        <v>655</v>
      </c>
      <c r="D423" s="170" t="s">
        <v>556</v>
      </c>
      <c r="E423" s="171">
        <v>11</v>
      </c>
      <c r="F423" s="172"/>
      <c r="G423" s="173">
        <f>ROUND(E423*F423,2)</f>
        <v>0</v>
      </c>
      <c r="H423" s="172"/>
      <c r="I423" s="173">
        <f>ROUND(E423*H423,2)</f>
        <v>0</v>
      </c>
      <c r="J423" s="172"/>
      <c r="K423" s="173">
        <f>ROUND(E423*J423,2)</f>
        <v>0</v>
      </c>
      <c r="L423" s="173">
        <v>21</v>
      </c>
      <c r="M423" s="173">
        <f>G423*(1+L423/100)</f>
        <v>0</v>
      </c>
      <c r="N423" s="173">
        <v>0.05</v>
      </c>
      <c r="O423" s="173">
        <f>ROUND(E423*N423,2)</f>
        <v>0.55000000000000004</v>
      </c>
      <c r="P423" s="173">
        <v>0</v>
      </c>
      <c r="Q423" s="173">
        <f>ROUND(E423*P423,2)</f>
        <v>0</v>
      </c>
      <c r="R423" s="173"/>
      <c r="S423" s="173" t="s">
        <v>181</v>
      </c>
      <c r="T423" s="174" t="s">
        <v>143</v>
      </c>
      <c r="U423" s="160">
        <v>0</v>
      </c>
      <c r="V423" s="160">
        <f>ROUND(E423*U423,2)</f>
        <v>0</v>
      </c>
      <c r="W423" s="160"/>
      <c r="X423" s="160" t="s">
        <v>360</v>
      </c>
      <c r="Y423" s="151"/>
      <c r="Z423" s="151"/>
      <c r="AA423" s="151"/>
      <c r="AB423" s="151"/>
      <c r="AC423" s="151"/>
      <c r="AD423" s="151"/>
      <c r="AE423" s="151"/>
      <c r="AF423" s="151"/>
      <c r="AG423" s="151" t="s">
        <v>361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58"/>
      <c r="B424" s="159"/>
      <c r="C424" s="252" t="s">
        <v>653</v>
      </c>
      <c r="D424" s="253"/>
      <c r="E424" s="253"/>
      <c r="F424" s="253"/>
      <c r="G424" s="253"/>
      <c r="H424" s="160"/>
      <c r="I424" s="160"/>
      <c r="J424" s="160"/>
      <c r="K424" s="160"/>
      <c r="L424" s="160"/>
      <c r="M424" s="160"/>
      <c r="N424" s="160"/>
      <c r="O424" s="160"/>
      <c r="P424" s="160"/>
      <c r="Q424" s="160"/>
      <c r="R424" s="160"/>
      <c r="S424" s="160"/>
      <c r="T424" s="160"/>
      <c r="U424" s="160"/>
      <c r="V424" s="160"/>
      <c r="W424" s="160"/>
      <c r="X424" s="160"/>
      <c r="Y424" s="151"/>
      <c r="Z424" s="151"/>
      <c r="AA424" s="151"/>
      <c r="AB424" s="151"/>
      <c r="AC424" s="151"/>
      <c r="AD424" s="151"/>
      <c r="AE424" s="151"/>
      <c r="AF424" s="151"/>
      <c r="AG424" s="151" t="s">
        <v>147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68">
        <v>114</v>
      </c>
      <c r="B425" s="169" t="s">
        <v>656</v>
      </c>
      <c r="C425" s="178" t="s">
        <v>657</v>
      </c>
      <c r="D425" s="170" t="s">
        <v>556</v>
      </c>
      <c r="E425" s="171">
        <v>12</v>
      </c>
      <c r="F425" s="172"/>
      <c r="G425" s="173">
        <f>ROUND(E425*F425,2)</f>
        <v>0</v>
      </c>
      <c r="H425" s="172"/>
      <c r="I425" s="173">
        <f>ROUND(E425*H425,2)</f>
        <v>0</v>
      </c>
      <c r="J425" s="172"/>
      <c r="K425" s="173">
        <f>ROUND(E425*J425,2)</f>
        <v>0</v>
      </c>
      <c r="L425" s="173">
        <v>21</v>
      </c>
      <c r="M425" s="173">
        <f>G425*(1+L425/100)</f>
        <v>0</v>
      </c>
      <c r="N425" s="173">
        <v>0.14499999999999999</v>
      </c>
      <c r="O425" s="173">
        <f>ROUND(E425*N425,2)</f>
        <v>1.74</v>
      </c>
      <c r="P425" s="173">
        <v>0</v>
      </c>
      <c r="Q425" s="173">
        <f>ROUND(E425*P425,2)</f>
        <v>0</v>
      </c>
      <c r="R425" s="173"/>
      <c r="S425" s="173" t="s">
        <v>181</v>
      </c>
      <c r="T425" s="174" t="s">
        <v>143</v>
      </c>
      <c r="U425" s="160">
        <v>0</v>
      </c>
      <c r="V425" s="160">
        <f>ROUND(E425*U425,2)</f>
        <v>0</v>
      </c>
      <c r="W425" s="160"/>
      <c r="X425" s="160" t="s">
        <v>360</v>
      </c>
      <c r="Y425" s="151"/>
      <c r="Z425" s="151"/>
      <c r="AA425" s="151"/>
      <c r="AB425" s="151"/>
      <c r="AC425" s="151"/>
      <c r="AD425" s="151"/>
      <c r="AE425" s="151"/>
      <c r="AF425" s="151"/>
      <c r="AG425" s="151" t="s">
        <v>361</v>
      </c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 x14ac:dyDescent="0.2">
      <c r="A426" s="158"/>
      <c r="B426" s="159"/>
      <c r="C426" s="252" t="s">
        <v>653</v>
      </c>
      <c r="D426" s="253"/>
      <c r="E426" s="253"/>
      <c r="F426" s="253"/>
      <c r="G426" s="253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60"/>
      <c r="Y426" s="151"/>
      <c r="Z426" s="151"/>
      <c r="AA426" s="151"/>
      <c r="AB426" s="151"/>
      <c r="AC426" s="151"/>
      <c r="AD426" s="151"/>
      <c r="AE426" s="151"/>
      <c r="AF426" s="151"/>
      <c r="AG426" s="151" t="s">
        <v>147</v>
      </c>
      <c r="AH426" s="151"/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ht="22.5" outlineLevel="1" x14ac:dyDescent="0.2">
      <c r="A427" s="168">
        <v>115</v>
      </c>
      <c r="B427" s="169" t="s">
        <v>658</v>
      </c>
      <c r="C427" s="178" t="s">
        <v>659</v>
      </c>
      <c r="D427" s="170" t="s">
        <v>556</v>
      </c>
      <c r="E427" s="171">
        <v>10</v>
      </c>
      <c r="F427" s="172"/>
      <c r="G427" s="173">
        <f>ROUND(E427*F427,2)</f>
        <v>0</v>
      </c>
      <c r="H427" s="172"/>
      <c r="I427" s="173">
        <f>ROUND(E427*H427,2)</f>
        <v>0</v>
      </c>
      <c r="J427" s="172"/>
      <c r="K427" s="173">
        <f>ROUND(E427*J427,2)</f>
        <v>0</v>
      </c>
      <c r="L427" s="173">
        <v>21</v>
      </c>
      <c r="M427" s="173">
        <f>G427*(1+L427/100)</f>
        <v>0</v>
      </c>
      <c r="N427" s="173">
        <v>0.155</v>
      </c>
      <c r="O427" s="173">
        <f>ROUND(E427*N427,2)</f>
        <v>1.55</v>
      </c>
      <c r="P427" s="173">
        <v>0</v>
      </c>
      <c r="Q427" s="173">
        <f>ROUND(E427*P427,2)</f>
        <v>0</v>
      </c>
      <c r="R427" s="173"/>
      <c r="S427" s="173" t="s">
        <v>181</v>
      </c>
      <c r="T427" s="174" t="s">
        <v>143</v>
      </c>
      <c r="U427" s="160">
        <v>0</v>
      </c>
      <c r="V427" s="160">
        <f>ROUND(E427*U427,2)</f>
        <v>0</v>
      </c>
      <c r="W427" s="160"/>
      <c r="X427" s="160" t="s">
        <v>360</v>
      </c>
      <c r="Y427" s="151"/>
      <c r="Z427" s="151"/>
      <c r="AA427" s="151"/>
      <c r="AB427" s="151"/>
      <c r="AC427" s="151"/>
      <c r="AD427" s="151"/>
      <c r="AE427" s="151"/>
      <c r="AF427" s="151"/>
      <c r="AG427" s="151" t="s">
        <v>361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 x14ac:dyDescent="0.2">
      <c r="A428" s="158"/>
      <c r="B428" s="159"/>
      <c r="C428" s="252" t="s">
        <v>653</v>
      </c>
      <c r="D428" s="253"/>
      <c r="E428" s="253"/>
      <c r="F428" s="253"/>
      <c r="G428" s="253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147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ht="22.5" outlineLevel="1" x14ac:dyDescent="0.2">
      <c r="A429" s="168">
        <v>116</v>
      </c>
      <c r="B429" s="169" t="s">
        <v>660</v>
      </c>
      <c r="C429" s="178" t="s">
        <v>661</v>
      </c>
      <c r="D429" s="170" t="s">
        <v>556</v>
      </c>
      <c r="E429" s="171">
        <v>10</v>
      </c>
      <c r="F429" s="172"/>
      <c r="G429" s="173">
        <f>ROUND(E429*F429,2)</f>
        <v>0</v>
      </c>
      <c r="H429" s="172"/>
      <c r="I429" s="173">
        <f>ROUND(E429*H429,2)</f>
        <v>0</v>
      </c>
      <c r="J429" s="172"/>
      <c r="K429" s="173">
        <f>ROUND(E429*J429,2)</f>
        <v>0</v>
      </c>
      <c r="L429" s="173">
        <v>21</v>
      </c>
      <c r="M429" s="173">
        <f>G429*(1+L429/100)</f>
        <v>0</v>
      </c>
      <c r="N429" s="173">
        <v>0.185</v>
      </c>
      <c r="O429" s="173">
        <f>ROUND(E429*N429,2)</f>
        <v>1.85</v>
      </c>
      <c r="P429" s="173">
        <v>0</v>
      </c>
      <c r="Q429" s="173">
        <f>ROUND(E429*P429,2)</f>
        <v>0</v>
      </c>
      <c r="R429" s="173"/>
      <c r="S429" s="173" t="s">
        <v>181</v>
      </c>
      <c r="T429" s="174" t="s">
        <v>143</v>
      </c>
      <c r="U429" s="160">
        <v>0</v>
      </c>
      <c r="V429" s="160">
        <f>ROUND(E429*U429,2)</f>
        <v>0</v>
      </c>
      <c r="W429" s="160"/>
      <c r="X429" s="160" t="s">
        <v>360</v>
      </c>
      <c r="Y429" s="151"/>
      <c r="Z429" s="151"/>
      <c r="AA429" s="151"/>
      <c r="AB429" s="151"/>
      <c r="AC429" s="151"/>
      <c r="AD429" s="151"/>
      <c r="AE429" s="151"/>
      <c r="AF429" s="151"/>
      <c r="AG429" s="151" t="s">
        <v>361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8"/>
      <c r="B430" s="159"/>
      <c r="C430" s="252" t="s">
        <v>653</v>
      </c>
      <c r="D430" s="253"/>
      <c r="E430" s="253"/>
      <c r="F430" s="253"/>
      <c r="G430" s="253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147</v>
      </c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86">
        <v>117</v>
      </c>
      <c r="B431" s="187" t="s">
        <v>662</v>
      </c>
      <c r="C431" s="196" t="s">
        <v>663</v>
      </c>
      <c r="D431" s="188" t="s">
        <v>556</v>
      </c>
      <c r="E431" s="189">
        <v>20</v>
      </c>
      <c r="F431" s="190"/>
      <c r="G431" s="191">
        <f>ROUND(E431*F431,2)</f>
        <v>0</v>
      </c>
      <c r="H431" s="190"/>
      <c r="I431" s="191">
        <f>ROUND(E431*H431,2)</f>
        <v>0</v>
      </c>
      <c r="J431" s="190"/>
      <c r="K431" s="191">
        <f>ROUND(E431*J431,2)</f>
        <v>0</v>
      </c>
      <c r="L431" s="191">
        <v>21</v>
      </c>
      <c r="M431" s="191">
        <f>G431*(1+L431/100)</f>
        <v>0</v>
      </c>
      <c r="N431" s="191">
        <v>0.01</v>
      </c>
      <c r="O431" s="191">
        <f>ROUND(E431*N431,2)</f>
        <v>0.2</v>
      </c>
      <c r="P431" s="191">
        <v>0</v>
      </c>
      <c r="Q431" s="191">
        <f>ROUND(E431*P431,2)</f>
        <v>0</v>
      </c>
      <c r="R431" s="191" t="s">
        <v>359</v>
      </c>
      <c r="S431" s="191" t="s">
        <v>142</v>
      </c>
      <c r="T431" s="192" t="s">
        <v>142</v>
      </c>
      <c r="U431" s="160">
        <v>0</v>
      </c>
      <c r="V431" s="160">
        <f>ROUND(E431*U431,2)</f>
        <v>0</v>
      </c>
      <c r="W431" s="160"/>
      <c r="X431" s="160" t="s">
        <v>360</v>
      </c>
      <c r="Y431" s="151"/>
      <c r="Z431" s="151"/>
      <c r="AA431" s="151"/>
      <c r="AB431" s="151"/>
      <c r="AC431" s="151"/>
      <c r="AD431" s="151"/>
      <c r="AE431" s="151"/>
      <c r="AF431" s="151"/>
      <c r="AG431" s="151" t="s">
        <v>361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">
      <c r="A432" s="186">
        <v>118</v>
      </c>
      <c r="B432" s="187" t="s">
        <v>664</v>
      </c>
      <c r="C432" s="196" t="s">
        <v>665</v>
      </c>
      <c r="D432" s="188" t="s">
        <v>556</v>
      </c>
      <c r="E432" s="189">
        <v>10</v>
      </c>
      <c r="F432" s="190"/>
      <c r="G432" s="191">
        <f>ROUND(E432*F432,2)</f>
        <v>0</v>
      </c>
      <c r="H432" s="190"/>
      <c r="I432" s="191">
        <f>ROUND(E432*H432,2)</f>
        <v>0</v>
      </c>
      <c r="J432" s="190"/>
      <c r="K432" s="191">
        <f>ROUND(E432*J432,2)</f>
        <v>0</v>
      </c>
      <c r="L432" s="191">
        <v>21</v>
      </c>
      <c r="M432" s="191">
        <f>G432*(1+L432/100)</f>
        <v>0</v>
      </c>
      <c r="N432" s="191">
        <v>0.01</v>
      </c>
      <c r="O432" s="191">
        <f>ROUND(E432*N432,2)</f>
        <v>0.1</v>
      </c>
      <c r="P432" s="191">
        <v>0</v>
      </c>
      <c r="Q432" s="191">
        <f>ROUND(E432*P432,2)</f>
        <v>0</v>
      </c>
      <c r="R432" s="191" t="s">
        <v>359</v>
      </c>
      <c r="S432" s="191" t="s">
        <v>142</v>
      </c>
      <c r="T432" s="192" t="s">
        <v>142</v>
      </c>
      <c r="U432" s="160">
        <v>0</v>
      </c>
      <c r="V432" s="160">
        <f>ROUND(E432*U432,2)</f>
        <v>0</v>
      </c>
      <c r="W432" s="160"/>
      <c r="X432" s="160" t="s">
        <v>360</v>
      </c>
      <c r="Y432" s="151"/>
      <c r="Z432" s="151"/>
      <c r="AA432" s="151"/>
      <c r="AB432" s="151"/>
      <c r="AC432" s="151"/>
      <c r="AD432" s="151"/>
      <c r="AE432" s="151"/>
      <c r="AF432" s="151"/>
      <c r="AG432" s="151" t="s">
        <v>361</v>
      </c>
      <c r="AH432" s="151"/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ht="22.5" outlineLevel="1" x14ac:dyDescent="0.2">
      <c r="A433" s="168">
        <v>119</v>
      </c>
      <c r="B433" s="169" t="s">
        <v>666</v>
      </c>
      <c r="C433" s="178" t="s">
        <v>667</v>
      </c>
      <c r="D433" s="170" t="s">
        <v>556</v>
      </c>
      <c r="E433" s="171">
        <v>10</v>
      </c>
      <c r="F433" s="172"/>
      <c r="G433" s="173">
        <f>ROUND(E433*F433,2)</f>
        <v>0</v>
      </c>
      <c r="H433" s="172"/>
      <c r="I433" s="173">
        <f>ROUND(E433*H433,2)</f>
        <v>0</v>
      </c>
      <c r="J433" s="172"/>
      <c r="K433" s="173">
        <f>ROUND(E433*J433,2)</f>
        <v>0</v>
      </c>
      <c r="L433" s="173">
        <v>21</v>
      </c>
      <c r="M433" s="173">
        <f>G433*(1+L433/100)</f>
        <v>0</v>
      </c>
      <c r="N433" s="173">
        <v>1.6E-2</v>
      </c>
      <c r="O433" s="173">
        <f>ROUND(E433*N433,2)</f>
        <v>0.16</v>
      </c>
      <c r="P433" s="173">
        <v>0</v>
      </c>
      <c r="Q433" s="173">
        <f>ROUND(E433*P433,2)</f>
        <v>0</v>
      </c>
      <c r="R433" s="173" t="s">
        <v>359</v>
      </c>
      <c r="S433" s="173" t="s">
        <v>142</v>
      </c>
      <c r="T433" s="174" t="s">
        <v>142</v>
      </c>
      <c r="U433" s="160">
        <v>0</v>
      </c>
      <c r="V433" s="160">
        <f>ROUND(E433*U433,2)</f>
        <v>0</v>
      </c>
      <c r="W433" s="160"/>
      <c r="X433" s="160" t="s">
        <v>360</v>
      </c>
      <c r="Y433" s="151"/>
      <c r="Z433" s="151"/>
      <c r="AA433" s="151"/>
      <c r="AB433" s="151"/>
      <c r="AC433" s="151"/>
      <c r="AD433" s="151"/>
      <c r="AE433" s="151"/>
      <c r="AF433" s="151"/>
      <c r="AG433" s="151" t="s">
        <v>361</v>
      </c>
      <c r="AH433" s="151"/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 x14ac:dyDescent="0.2">
      <c r="A434" s="158"/>
      <c r="B434" s="159"/>
      <c r="C434" s="252" t="s">
        <v>668</v>
      </c>
      <c r="D434" s="253"/>
      <c r="E434" s="253"/>
      <c r="F434" s="253"/>
      <c r="G434" s="253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60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147</v>
      </c>
      <c r="AH434" s="151"/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x14ac:dyDescent="0.2">
      <c r="A435" s="162" t="s">
        <v>137</v>
      </c>
      <c r="B435" s="163" t="s">
        <v>87</v>
      </c>
      <c r="C435" s="177" t="s">
        <v>88</v>
      </c>
      <c r="D435" s="164"/>
      <c r="E435" s="165"/>
      <c r="F435" s="166"/>
      <c r="G435" s="166">
        <f>SUMIF(AG436:AG510,"&lt;&gt;NOR",G436:G510)</f>
        <v>0</v>
      </c>
      <c r="H435" s="166"/>
      <c r="I435" s="166">
        <f>SUM(I436:I510)</f>
        <v>0</v>
      </c>
      <c r="J435" s="166"/>
      <c r="K435" s="166">
        <f>SUM(K436:K510)</f>
        <v>0</v>
      </c>
      <c r="L435" s="166"/>
      <c r="M435" s="166">
        <f>SUM(M436:M510)</f>
        <v>0</v>
      </c>
      <c r="N435" s="166"/>
      <c r="O435" s="166">
        <f>SUM(O436:O510)</f>
        <v>251.27999999999997</v>
      </c>
      <c r="P435" s="166"/>
      <c r="Q435" s="166">
        <f>SUM(Q436:Q510)</f>
        <v>0</v>
      </c>
      <c r="R435" s="166"/>
      <c r="S435" s="166"/>
      <c r="T435" s="167"/>
      <c r="U435" s="161"/>
      <c r="V435" s="161">
        <f>SUM(V436:V510)</f>
        <v>463.09</v>
      </c>
      <c r="W435" s="161"/>
      <c r="X435" s="161"/>
      <c r="AG435" t="s">
        <v>138</v>
      </c>
    </row>
    <row r="436" spans="1:60" outlineLevel="1" x14ac:dyDescent="0.2">
      <c r="A436" s="168">
        <v>120</v>
      </c>
      <c r="B436" s="169" t="s">
        <v>669</v>
      </c>
      <c r="C436" s="178" t="s">
        <v>670</v>
      </c>
      <c r="D436" s="170" t="s">
        <v>212</v>
      </c>
      <c r="E436" s="171">
        <v>34</v>
      </c>
      <c r="F436" s="172"/>
      <c r="G436" s="173">
        <f>ROUND(E436*F436,2)</f>
        <v>0</v>
      </c>
      <c r="H436" s="172"/>
      <c r="I436" s="173">
        <f>ROUND(E436*H436,2)</f>
        <v>0</v>
      </c>
      <c r="J436" s="172"/>
      <c r="K436" s="173">
        <f>ROUND(E436*J436,2)</f>
        <v>0</v>
      </c>
      <c r="L436" s="173">
        <v>21</v>
      </c>
      <c r="M436" s="173">
        <f>G436*(1+L436/100)</f>
        <v>0</v>
      </c>
      <c r="N436" s="173">
        <v>0.125</v>
      </c>
      <c r="O436" s="173">
        <f>ROUND(E436*N436,2)</f>
        <v>4.25</v>
      </c>
      <c r="P436" s="173">
        <v>0</v>
      </c>
      <c r="Q436" s="173">
        <f>ROUND(E436*P436,2)</f>
        <v>0</v>
      </c>
      <c r="R436" s="173"/>
      <c r="S436" s="173" t="s">
        <v>142</v>
      </c>
      <c r="T436" s="174" t="s">
        <v>142</v>
      </c>
      <c r="U436" s="160">
        <v>0.89</v>
      </c>
      <c r="V436" s="160">
        <f>ROUND(E436*U436,2)</f>
        <v>30.26</v>
      </c>
      <c r="W436" s="160"/>
      <c r="X436" s="160" t="s">
        <v>200</v>
      </c>
      <c r="Y436" s="151"/>
      <c r="Z436" s="151"/>
      <c r="AA436" s="151"/>
      <c r="AB436" s="151"/>
      <c r="AC436" s="151"/>
      <c r="AD436" s="151"/>
      <c r="AE436" s="151"/>
      <c r="AF436" s="151"/>
      <c r="AG436" s="151" t="s">
        <v>201</v>
      </c>
      <c r="AH436" s="151"/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 x14ac:dyDescent="0.2">
      <c r="A437" s="158"/>
      <c r="B437" s="159"/>
      <c r="C437" s="252" t="s">
        <v>671</v>
      </c>
      <c r="D437" s="253"/>
      <c r="E437" s="253"/>
      <c r="F437" s="253"/>
      <c r="G437" s="253"/>
      <c r="H437" s="160"/>
      <c r="I437" s="160"/>
      <c r="J437" s="160"/>
      <c r="K437" s="160"/>
      <c r="L437" s="160"/>
      <c r="M437" s="160"/>
      <c r="N437" s="160"/>
      <c r="O437" s="160"/>
      <c r="P437" s="160"/>
      <c r="Q437" s="160"/>
      <c r="R437" s="160"/>
      <c r="S437" s="160"/>
      <c r="T437" s="160"/>
      <c r="U437" s="160"/>
      <c r="V437" s="160"/>
      <c r="W437" s="160"/>
      <c r="X437" s="160"/>
      <c r="Y437" s="151"/>
      <c r="Z437" s="151"/>
      <c r="AA437" s="151"/>
      <c r="AB437" s="151"/>
      <c r="AC437" s="151"/>
      <c r="AD437" s="151"/>
      <c r="AE437" s="151"/>
      <c r="AF437" s="151"/>
      <c r="AG437" s="151" t="s">
        <v>147</v>
      </c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 x14ac:dyDescent="0.2">
      <c r="A438" s="158"/>
      <c r="B438" s="159"/>
      <c r="C438" s="193" t="s">
        <v>672</v>
      </c>
      <c r="D438" s="182"/>
      <c r="E438" s="183">
        <v>34</v>
      </c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51"/>
      <c r="Z438" s="151"/>
      <c r="AA438" s="151"/>
      <c r="AB438" s="151"/>
      <c r="AC438" s="151"/>
      <c r="AD438" s="151"/>
      <c r="AE438" s="151"/>
      <c r="AF438" s="151"/>
      <c r="AG438" s="151" t="s">
        <v>205</v>
      </c>
      <c r="AH438" s="151">
        <v>5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ht="22.5" outlineLevel="1" x14ac:dyDescent="0.2">
      <c r="A439" s="168">
        <v>121</v>
      </c>
      <c r="B439" s="169" t="s">
        <v>673</v>
      </c>
      <c r="C439" s="178" t="s">
        <v>674</v>
      </c>
      <c r="D439" s="170" t="s">
        <v>556</v>
      </c>
      <c r="E439" s="171">
        <v>4</v>
      </c>
      <c r="F439" s="172"/>
      <c r="G439" s="173">
        <f>ROUND(E439*F439,2)</f>
        <v>0</v>
      </c>
      <c r="H439" s="172"/>
      <c r="I439" s="173">
        <f>ROUND(E439*H439,2)</f>
        <v>0</v>
      </c>
      <c r="J439" s="172"/>
      <c r="K439" s="173">
        <f>ROUND(E439*J439,2)</f>
        <v>0</v>
      </c>
      <c r="L439" s="173">
        <v>21</v>
      </c>
      <c r="M439" s="173">
        <f>G439*(1+L439/100)</f>
        <v>0</v>
      </c>
      <c r="N439" s="173">
        <v>0.1125</v>
      </c>
      <c r="O439" s="173">
        <f>ROUND(E439*N439,2)</f>
        <v>0.45</v>
      </c>
      <c r="P439" s="173">
        <v>0</v>
      </c>
      <c r="Q439" s="173">
        <f>ROUND(E439*P439,2)</f>
        <v>0</v>
      </c>
      <c r="R439" s="173" t="s">
        <v>199</v>
      </c>
      <c r="S439" s="173" t="s">
        <v>142</v>
      </c>
      <c r="T439" s="174" t="s">
        <v>142</v>
      </c>
      <c r="U439" s="160">
        <v>0.91800000000000004</v>
      </c>
      <c r="V439" s="160">
        <f>ROUND(E439*U439,2)</f>
        <v>3.67</v>
      </c>
      <c r="W439" s="160"/>
      <c r="X439" s="160" t="s">
        <v>200</v>
      </c>
      <c r="Y439" s="151"/>
      <c r="Z439" s="151"/>
      <c r="AA439" s="151"/>
      <c r="AB439" s="151"/>
      <c r="AC439" s="151"/>
      <c r="AD439" s="151"/>
      <c r="AE439" s="151"/>
      <c r="AF439" s="151"/>
      <c r="AG439" s="151" t="s">
        <v>201</v>
      </c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 x14ac:dyDescent="0.2">
      <c r="A440" s="158"/>
      <c r="B440" s="159"/>
      <c r="C440" s="193" t="s">
        <v>675</v>
      </c>
      <c r="D440" s="182"/>
      <c r="E440" s="183">
        <v>1</v>
      </c>
      <c r="F440" s="160"/>
      <c r="G440" s="160"/>
      <c r="H440" s="160"/>
      <c r="I440" s="160"/>
      <c r="J440" s="160"/>
      <c r="K440" s="160"/>
      <c r="L440" s="160"/>
      <c r="M440" s="160"/>
      <c r="N440" s="160"/>
      <c r="O440" s="160"/>
      <c r="P440" s="160"/>
      <c r="Q440" s="160"/>
      <c r="R440" s="160"/>
      <c r="S440" s="160"/>
      <c r="T440" s="160"/>
      <c r="U440" s="160"/>
      <c r="V440" s="160"/>
      <c r="W440" s="160"/>
      <c r="X440" s="160"/>
      <c r="Y440" s="151"/>
      <c r="Z440" s="151"/>
      <c r="AA440" s="151"/>
      <c r="AB440" s="151"/>
      <c r="AC440" s="151"/>
      <c r="AD440" s="151"/>
      <c r="AE440" s="151"/>
      <c r="AF440" s="151"/>
      <c r="AG440" s="151" t="s">
        <v>205</v>
      </c>
      <c r="AH440" s="151">
        <v>5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">
      <c r="A441" s="158"/>
      <c r="B441" s="159"/>
      <c r="C441" s="193" t="s">
        <v>676</v>
      </c>
      <c r="D441" s="182"/>
      <c r="E441" s="183">
        <v>3</v>
      </c>
      <c r="F441" s="160"/>
      <c r="G441" s="160"/>
      <c r="H441" s="160"/>
      <c r="I441" s="160"/>
      <c r="J441" s="160"/>
      <c r="K441" s="160"/>
      <c r="L441" s="160"/>
      <c r="M441" s="160"/>
      <c r="N441" s="160"/>
      <c r="O441" s="160"/>
      <c r="P441" s="160"/>
      <c r="Q441" s="160"/>
      <c r="R441" s="160"/>
      <c r="S441" s="160"/>
      <c r="T441" s="160"/>
      <c r="U441" s="160"/>
      <c r="V441" s="160"/>
      <c r="W441" s="160"/>
      <c r="X441" s="160"/>
      <c r="Y441" s="151"/>
      <c r="Z441" s="151"/>
      <c r="AA441" s="151"/>
      <c r="AB441" s="151"/>
      <c r="AC441" s="151"/>
      <c r="AD441" s="151"/>
      <c r="AE441" s="151"/>
      <c r="AF441" s="151"/>
      <c r="AG441" s="151" t="s">
        <v>205</v>
      </c>
      <c r="AH441" s="151">
        <v>5</v>
      </c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ht="22.5" outlineLevel="1" x14ac:dyDescent="0.2">
      <c r="A442" s="186">
        <v>122</v>
      </c>
      <c r="B442" s="187" t="s">
        <v>677</v>
      </c>
      <c r="C442" s="196" t="s">
        <v>678</v>
      </c>
      <c r="D442" s="188" t="s">
        <v>556</v>
      </c>
      <c r="E442" s="189">
        <v>7</v>
      </c>
      <c r="F442" s="190"/>
      <c r="G442" s="191">
        <f>ROUND(E442*F442,2)</f>
        <v>0</v>
      </c>
      <c r="H442" s="190"/>
      <c r="I442" s="191">
        <f>ROUND(E442*H442,2)</f>
        <v>0</v>
      </c>
      <c r="J442" s="190"/>
      <c r="K442" s="191">
        <f>ROUND(E442*J442,2)</f>
        <v>0</v>
      </c>
      <c r="L442" s="191">
        <v>21</v>
      </c>
      <c r="M442" s="191">
        <f>G442*(1+L442/100)</f>
        <v>0</v>
      </c>
      <c r="N442" s="191">
        <v>0</v>
      </c>
      <c r="O442" s="191">
        <f>ROUND(E442*N442,2)</f>
        <v>0</v>
      </c>
      <c r="P442" s="191">
        <v>0</v>
      </c>
      <c r="Q442" s="191">
        <f>ROUND(E442*P442,2)</f>
        <v>0</v>
      </c>
      <c r="R442" s="191" t="s">
        <v>199</v>
      </c>
      <c r="S442" s="191" t="s">
        <v>142</v>
      </c>
      <c r="T442" s="192" t="s">
        <v>142</v>
      </c>
      <c r="U442" s="160">
        <v>0.2</v>
      </c>
      <c r="V442" s="160">
        <f>ROUND(E442*U442,2)</f>
        <v>1.4</v>
      </c>
      <c r="W442" s="160"/>
      <c r="X442" s="160" t="s">
        <v>200</v>
      </c>
      <c r="Y442" s="151"/>
      <c r="Z442" s="151"/>
      <c r="AA442" s="151"/>
      <c r="AB442" s="151"/>
      <c r="AC442" s="151"/>
      <c r="AD442" s="151"/>
      <c r="AE442" s="151"/>
      <c r="AF442" s="151"/>
      <c r="AG442" s="151" t="s">
        <v>201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">
      <c r="A443" s="168">
        <v>123</v>
      </c>
      <c r="B443" s="169" t="s">
        <v>679</v>
      </c>
      <c r="C443" s="178" t="s">
        <v>680</v>
      </c>
      <c r="D443" s="170" t="s">
        <v>212</v>
      </c>
      <c r="E443" s="171">
        <v>5</v>
      </c>
      <c r="F443" s="172"/>
      <c r="G443" s="173">
        <f>ROUND(E443*F443,2)</f>
        <v>0</v>
      </c>
      <c r="H443" s="172"/>
      <c r="I443" s="173">
        <f>ROUND(E443*H443,2)</f>
        <v>0</v>
      </c>
      <c r="J443" s="172"/>
      <c r="K443" s="173">
        <f>ROUND(E443*J443,2)</f>
        <v>0</v>
      </c>
      <c r="L443" s="173">
        <v>21</v>
      </c>
      <c r="M443" s="173">
        <f>G443*(1+L443/100)</f>
        <v>0</v>
      </c>
      <c r="N443" s="173">
        <v>1.8000000000000001E-4</v>
      </c>
      <c r="O443" s="173">
        <f>ROUND(E443*N443,2)</f>
        <v>0</v>
      </c>
      <c r="P443" s="173">
        <v>0</v>
      </c>
      <c r="Q443" s="173">
        <f>ROUND(E443*P443,2)</f>
        <v>0</v>
      </c>
      <c r="R443" s="173" t="s">
        <v>199</v>
      </c>
      <c r="S443" s="173" t="s">
        <v>142</v>
      </c>
      <c r="T443" s="174" t="s">
        <v>142</v>
      </c>
      <c r="U443" s="160">
        <v>4.2999999999999997E-2</v>
      </c>
      <c r="V443" s="160">
        <f>ROUND(E443*U443,2)</f>
        <v>0.22</v>
      </c>
      <c r="W443" s="160"/>
      <c r="X443" s="160" t="s">
        <v>200</v>
      </c>
      <c r="Y443" s="151"/>
      <c r="Z443" s="151"/>
      <c r="AA443" s="151"/>
      <c r="AB443" s="151"/>
      <c r="AC443" s="151"/>
      <c r="AD443" s="151"/>
      <c r="AE443" s="151"/>
      <c r="AF443" s="151"/>
      <c r="AG443" s="151" t="s">
        <v>201</v>
      </c>
      <c r="AH443" s="151"/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58"/>
      <c r="B444" s="159"/>
      <c r="C444" s="252" t="s">
        <v>681</v>
      </c>
      <c r="D444" s="253"/>
      <c r="E444" s="253"/>
      <c r="F444" s="253"/>
      <c r="G444" s="253"/>
      <c r="H444" s="160"/>
      <c r="I444" s="160"/>
      <c r="J444" s="160"/>
      <c r="K444" s="160"/>
      <c r="L444" s="160"/>
      <c r="M444" s="160"/>
      <c r="N444" s="160"/>
      <c r="O444" s="160"/>
      <c r="P444" s="160"/>
      <c r="Q444" s="160"/>
      <c r="R444" s="160"/>
      <c r="S444" s="160"/>
      <c r="T444" s="160"/>
      <c r="U444" s="160"/>
      <c r="V444" s="160"/>
      <c r="W444" s="160"/>
      <c r="X444" s="160"/>
      <c r="Y444" s="151"/>
      <c r="Z444" s="151"/>
      <c r="AA444" s="151"/>
      <c r="AB444" s="151"/>
      <c r="AC444" s="151"/>
      <c r="AD444" s="151"/>
      <c r="AE444" s="151"/>
      <c r="AF444" s="151"/>
      <c r="AG444" s="151" t="s">
        <v>147</v>
      </c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58"/>
      <c r="B445" s="159"/>
      <c r="C445" s="193" t="s">
        <v>682</v>
      </c>
      <c r="D445" s="182"/>
      <c r="E445" s="183">
        <v>5</v>
      </c>
      <c r="F445" s="160"/>
      <c r="G445" s="160"/>
      <c r="H445" s="160"/>
      <c r="I445" s="160"/>
      <c r="J445" s="160"/>
      <c r="K445" s="160"/>
      <c r="L445" s="160"/>
      <c r="M445" s="160"/>
      <c r="N445" s="160"/>
      <c r="O445" s="160"/>
      <c r="P445" s="160"/>
      <c r="Q445" s="160"/>
      <c r="R445" s="160"/>
      <c r="S445" s="160"/>
      <c r="T445" s="160"/>
      <c r="U445" s="160"/>
      <c r="V445" s="160"/>
      <c r="W445" s="160"/>
      <c r="X445" s="160"/>
      <c r="Y445" s="151"/>
      <c r="Z445" s="151"/>
      <c r="AA445" s="151"/>
      <c r="AB445" s="151"/>
      <c r="AC445" s="151"/>
      <c r="AD445" s="151"/>
      <c r="AE445" s="151"/>
      <c r="AF445" s="151"/>
      <c r="AG445" s="151" t="s">
        <v>205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">
      <c r="A446" s="168">
        <v>124</v>
      </c>
      <c r="B446" s="169" t="s">
        <v>683</v>
      </c>
      <c r="C446" s="178" t="s">
        <v>684</v>
      </c>
      <c r="D446" s="170" t="s">
        <v>212</v>
      </c>
      <c r="E446" s="171">
        <v>5</v>
      </c>
      <c r="F446" s="172"/>
      <c r="G446" s="173">
        <f>ROUND(E446*F446,2)</f>
        <v>0</v>
      </c>
      <c r="H446" s="172"/>
      <c r="I446" s="173">
        <f>ROUND(E446*H446,2)</f>
        <v>0</v>
      </c>
      <c r="J446" s="172"/>
      <c r="K446" s="173">
        <f>ROUND(E446*J446,2)</f>
        <v>0</v>
      </c>
      <c r="L446" s="173">
        <v>21</v>
      </c>
      <c r="M446" s="173">
        <f>G446*(1+L446/100)</f>
        <v>0</v>
      </c>
      <c r="N446" s="173">
        <v>9.3000000000000005E-4</v>
      </c>
      <c r="O446" s="173">
        <f>ROUND(E446*N446,2)</f>
        <v>0</v>
      </c>
      <c r="P446" s="173">
        <v>0</v>
      </c>
      <c r="Q446" s="173">
        <f>ROUND(E446*P446,2)</f>
        <v>0</v>
      </c>
      <c r="R446" s="173" t="s">
        <v>199</v>
      </c>
      <c r="S446" s="173" t="s">
        <v>142</v>
      </c>
      <c r="T446" s="174" t="s">
        <v>142</v>
      </c>
      <c r="U446" s="160">
        <v>4.2999999999999997E-2</v>
      </c>
      <c r="V446" s="160">
        <f>ROUND(E446*U446,2)</f>
        <v>0.22</v>
      </c>
      <c r="W446" s="160"/>
      <c r="X446" s="160" t="s">
        <v>200</v>
      </c>
      <c r="Y446" s="151"/>
      <c r="Z446" s="151"/>
      <c r="AA446" s="151"/>
      <c r="AB446" s="151"/>
      <c r="AC446" s="151"/>
      <c r="AD446" s="151"/>
      <c r="AE446" s="151"/>
      <c r="AF446" s="151"/>
      <c r="AG446" s="151" t="s">
        <v>201</v>
      </c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">
      <c r="A447" s="158"/>
      <c r="B447" s="159"/>
      <c r="C447" s="252" t="s">
        <v>681</v>
      </c>
      <c r="D447" s="253"/>
      <c r="E447" s="253"/>
      <c r="F447" s="253"/>
      <c r="G447" s="253"/>
      <c r="H447" s="160"/>
      <c r="I447" s="160"/>
      <c r="J447" s="160"/>
      <c r="K447" s="160"/>
      <c r="L447" s="160"/>
      <c r="M447" s="160"/>
      <c r="N447" s="160"/>
      <c r="O447" s="160"/>
      <c r="P447" s="160"/>
      <c r="Q447" s="160"/>
      <c r="R447" s="160"/>
      <c r="S447" s="160"/>
      <c r="T447" s="160"/>
      <c r="U447" s="160"/>
      <c r="V447" s="160"/>
      <c r="W447" s="160"/>
      <c r="X447" s="160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147</v>
      </c>
      <c r="AH447" s="151"/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1" x14ac:dyDescent="0.2">
      <c r="A448" s="158"/>
      <c r="B448" s="159"/>
      <c r="C448" s="193" t="s">
        <v>685</v>
      </c>
      <c r="D448" s="182"/>
      <c r="E448" s="183">
        <v>5</v>
      </c>
      <c r="F448" s="160"/>
      <c r="G448" s="160"/>
      <c r="H448" s="160"/>
      <c r="I448" s="160"/>
      <c r="J448" s="160"/>
      <c r="K448" s="160"/>
      <c r="L448" s="160"/>
      <c r="M448" s="160"/>
      <c r="N448" s="160"/>
      <c r="O448" s="160"/>
      <c r="P448" s="160"/>
      <c r="Q448" s="160"/>
      <c r="R448" s="160"/>
      <c r="S448" s="160"/>
      <c r="T448" s="160"/>
      <c r="U448" s="160"/>
      <c r="V448" s="160"/>
      <c r="W448" s="160"/>
      <c r="X448" s="160"/>
      <c r="Y448" s="151"/>
      <c r="Z448" s="151"/>
      <c r="AA448" s="151"/>
      <c r="AB448" s="151"/>
      <c r="AC448" s="151"/>
      <c r="AD448" s="151"/>
      <c r="AE448" s="151"/>
      <c r="AF448" s="151"/>
      <c r="AG448" s="151" t="s">
        <v>205</v>
      </c>
      <c r="AH448" s="151">
        <v>5</v>
      </c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ht="22.5" outlineLevel="1" x14ac:dyDescent="0.2">
      <c r="A449" s="168">
        <v>125</v>
      </c>
      <c r="B449" s="169" t="s">
        <v>686</v>
      </c>
      <c r="C449" s="178" t="s">
        <v>687</v>
      </c>
      <c r="D449" s="170" t="s">
        <v>198</v>
      </c>
      <c r="E449" s="171">
        <v>4</v>
      </c>
      <c r="F449" s="172"/>
      <c r="G449" s="173">
        <f>ROUND(E449*F449,2)</f>
        <v>0</v>
      </c>
      <c r="H449" s="172"/>
      <c r="I449" s="173">
        <f>ROUND(E449*H449,2)</f>
        <v>0</v>
      </c>
      <c r="J449" s="172"/>
      <c r="K449" s="173">
        <f>ROUND(E449*J449,2)</f>
        <v>0</v>
      </c>
      <c r="L449" s="173">
        <v>21</v>
      </c>
      <c r="M449" s="173">
        <f>G449*(1+L449/100)</f>
        <v>0</v>
      </c>
      <c r="N449" s="173">
        <v>7.6000000000000004E-4</v>
      </c>
      <c r="O449" s="173">
        <f>ROUND(E449*N449,2)</f>
        <v>0</v>
      </c>
      <c r="P449" s="173">
        <v>0</v>
      </c>
      <c r="Q449" s="173">
        <f>ROUND(E449*P449,2)</f>
        <v>0</v>
      </c>
      <c r="R449" s="173" t="s">
        <v>199</v>
      </c>
      <c r="S449" s="173" t="s">
        <v>142</v>
      </c>
      <c r="T449" s="174" t="s">
        <v>142</v>
      </c>
      <c r="U449" s="160">
        <v>0.311</v>
      </c>
      <c r="V449" s="160">
        <f>ROUND(E449*U449,2)</f>
        <v>1.24</v>
      </c>
      <c r="W449" s="160"/>
      <c r="X449" s="160" t="s">
        <v>200</v>
      </c>
      <c r="Y449" s="151"/>
      <c r="Z449" s="151"/>
      <c r="AA449" s="151"/>
      <c r="AB449" s="151"/>
      <c r="AC449" s="151"/>
      <c r="AD449" s="151"/>
      <c r="AE449" s="151"/>
      <c r="AF449" s="151"/>
      <c r="AG449" s="151" t="s">
        <v>201</v>
      </c>
      <c r="AH449" s="151"/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">
      <c r="A450" s="158"/>
      <c r="B450" s="159"/>
      <c r="C450" s="252" t="s">
        <v>681</v>
      </c>
      <c r="D450" s="253"/>
      <c r="E450" s="253"/>
      <c r="F450" s="253"/>
      <c r="G450" s="253"/>
      <c r="H450" s="160"/>
      <c r="I450" s="160"/>
      <c r="J450" s="160"/>
      <c r="K450" s="160"/>
      <c r="L450" s="160"/>
      <c r="M450" s="160"/>
      <c r="N450" s="160"/>
      <c r="O450" s="160"/>
      <c r="P450" s="160"/>
      <c r="Q450" s="160"/>
      <c r="R450" s="160"/>
      <c r="S450" s="160"/>
      <c r="T450" s="160"/>
      <c r="U450" s="160"/>
      <c r="V450" s="160"/>
      <c r="W450" s="160"/>
      <c r="X450" s="160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147</v>
      </c>
      <c r="AH450" s="151"/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">
      <c r="A451" s="158"/>
      <c r="B451" s="159"/>
      <c r="C451" s="193" t="s">
        <v>688</v>
      </c>
      <c r="D451" s="182"/>
      <c r="E451" s="183">
        <v>4</v>
      </c>
      <c r="F451" s="160"/>
      <c r="G451" s="160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60"/>
      <c r="Y451" s="151"/>
      <c r="Z451" s="151"/>
      <c r="AA451" s="151"/>
      <c r="AB451" s="151"/>
      <c r="AC451" s="151"/>
      <c r="AD451" s="151"/>
      <c r="AE451" s="151"/>
      <c r="AF451" s="151"/>
      <c r="AG451" s="151" t="s">
        <v>205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ht="22.5" outlineLevel="1" x14ac:dyDescent="0.2">
      <c r="A452" s="168">
        <v>126</v>
      </c>
      <c r="B452" s="169" t="s">
        <v>689</v>
      </c>
      <c r="C452" s="178" t="s">
        <v>690</v>
      </c>
      <c r="D452" s="170" t="s">
        <v>212</v>
      </c>
      <c r="E452" s="171">
        <v>5</v>
      </c>
      <c r="F452" s="172"/>
      <c r="G452" s="173">
        <f>ROUND(E452*F452,2)</f>
        <v>0</v>
      </c>
      <c r="H452" s="172"/>
      <c r="I452" s="173">
        <f>ROUND(E452*H452,2)</f>
        <v>0</v>
      </c>
      <c r="J452" s="172"/>
      <c r="K452" s="173">
        <f>ROUND(E452*J452,2)</f>
        <v>0</v>
      </c>
      <c r="L452" s="173">
        <v>21</v>
      </c>
      <c r="M452" s="173">
        <f>G452*(1+L452/100)</f>
        <v>0</v>
      </c>
      <c r="N452" s="173">
        <v>8.0000000000000007E-5</v>
      </c>
      <c r="O452" s="173">
        <f>ROUND(E452*N452,2)</f>
        <v>0</v>
      </c>
      <c r="P452" s="173">
        <v>0</v>
      </c>
      <c r="Q452" s="173">
        <f>ROUND(E452*P452,2)</f>
        <v>0</v>
      </c>
      <c r="R452" s="173" t="s">
        <v>199</v>
      </c>
      <c r="S452" s="173" t="s">
        <v>142</v>
      </c>
      <c r="T452" s="174" t="s">
        <v>142</v>
      </c>
      <c r="U452" s="160">
        <v>1.7999999999999999E-2</v>
      </c>
      <c r="V452" s="160">
        <f>ROUND(E452*U452,2)</f>
        <v>0.09</v>
      </c>
      <c r="W452" s="160"/>
      <c r="X452" s="160" t="s">
        <v>200</v>
      </c>
      <c r="Y452" s="151"/>
      <c r="Z452" s="151"/>
      <c r="AA452" s="151"/>
      <c r="AB452" s="151"/>
      <c r="AC452" s="151"/>
      <c r="AD452" s="151"/>
      <c r="AE452" s="151"/>
      <c r="AF452" s="151"/>
      <c r="AG452" s="151" t="s">
        <v>201</v>
      </c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">
      <c r="A453" s="158"/>
      <c r="B453" s="159"/>
      <c r="C453" s="252" t="s">
        <v>681</v>
      </c>
      <c r="D453" s="253"/>
      <c r="E453" s="253"/>
      <c r="F453" s="253"/>
      <c r="G453" s="253"/>
      <c r="H453" s="160"/>
      <c r="I453" s="160"/>
      <c r="J453" s="160"/>
      <c r="K453" s="160"/>
      <c r="L453" s="160"/>
      <c r="M453" s="160"/>
      <c r="N453" s="160"/>
      <c r="O453" s="160"/>
      <c r="P453" s="160"/>
      <c r="Q453" s="160"/>
      <c r="R453" s="160"/>
      <c r="S453" s="160"/>
      <c r="T453" s="160"/>
      <c r="U453" s="160"/>
      <c r="V453" s="160"/>
      <c r="W453" s="160"/>
      <c r="X453" s="160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147</v>
      </c>
      <c r="AH453" s="151"/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 x14ac:dyDescent="0.2">
      <c r="A454" s="158"/>
      <c r="B454" s="159"/>
      <c r="C454" s="193" t="s">
        <v>685</v>
      </c>
      <c r="D454" s="182"/>
      <c r="E454" s="183">
        <v>5</v>
      </c>
      <c r="F454" s="160"/>
      <c r="G454" s="160"/>
      <c r="H454" s="160"/>
      <c r="I454" s="160"/>
      <c r="J454" s="160"/>
      <c r="K454" s="160"/>
      <c r="L454" s="160"/>
      <c r="M454" s="160"/>
      <c r="N454" s="160"/>
      <c r="O454" s="160"/>
      <c r="P454" s="160"/>
      <c r="Q454" s="160"/>
      <c r="R454" s="160"/>
      <c r="S454" s="160"/>
      <c r="T454" s="160"/>
      <c r="U454" s="160"/>
      <c r="V454" s="160"/>
      <c r="W454" s="160"/>
      <c r="X454" s="160"/>
      <c r="Y454" s="151"/>
      <c r="Z454" s="151"/>
      <c r="AA454" s="151"/>
      <c r="AB454" s="151"/>
      <c r="AC454" s="151"/>
      <c r="AD454" s="151"/>
      <c r="AE454" s="151"/>
      <c r="AF454" s="151"/>
      <c r="AG454" s="151" t="s">
        <v>205</v>
      </c>
      <c r="AH454" s="151">
        <v>5</v>
      </c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">
      <c r="A455" s="168">
        <v>127</v>
      </c>
      <c r="B455" s="169" t="s">
        <v>691</v>
      </c>
      <c r="C455" s="178" t="s">
        <v>692</v>
      </c>
      <c r="D455" s="170" t="s">
        <v>212</v>
      </c>
      <c r="E455" s="171">
        <v>10</v>
      </c>
      <c r="F455" s="172"/>
      <c r="G455" s="173">
        <f>ROUND(E455*F455,2)</f>
        <v>0</v>
      </c>
      <c r="H455" s="172"/>
      <c r="I455" s="173">
        <f>ROUND(E455*H455,2)</f>
        <v>0</v>
      </c>
      <c r="J455" s="172"/>
      <c r="K455" s="173">
        <f>ROUND(E455*J455,2)</f>
        <v>0</v>
      </c>
      <c r="L455" s="173">
        <v>21</v>
      </c>
      <c r="M455" s="173">
        <f>G455*(1+L455/100)</f>
        <v>0</v>
      </c>
      <c r="N455" s="173">
        <v>0</v>
      </c>
      <c r="O455" s="173">
        <f>ROUND(E455*N455,2)</f>
        <v>0</v>
      </c>
      <c r="P455" s="173">
        <v>0</v>
      </c>
      <c r="Q455" s="173">
        <f>ROUND(E455*P455,2)</f>
        <v>0</v>
      </c>
      <c r="R455" s="173" t="s">
        <v>199</v>
      </c>
      <c r="S455" s="173" t="s">
        <v>142</v>
      </c>
      <c r="T455" s="174" t="s">
        <v>142</v>
      </c>
      <c r="U455" s="160">
        <v>1.2E-2</v>
      </c>
      <c r="V455" s="160">
        <f>ROUND(E455*U455,2)</f>
        <v>0.12</v>
      </c>
      <c r="W455" s="160"/>
      <c r="X455" s="160" t="s">
        <v>200</v>
      </c>
      <c r="Y455" s="151"/>
      <c r="Z455" s="151"/>
      <c r="AA455" s="151"/>
      <c r="AB455" s="151"/>
      <c r="AC455" s="151"/>
      <c r="AD455" s="151"/>
      <c r="AE455" s="151"/>
      <c r="AF455" s="151"/>
      <c r="AG455" s="151" t="s">
        <v>201</v>
      </c>
      <c r="AH455" s="151"/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58"/>
      <c r="B456" s="159"/>
      <c r="C456" s="263" t="s">
        <v>693</v>
      </c>
      <c r="D456" s="264"/>
      <c r="E456" s="264"/>
      <c r="F456" s="264"/>
      <c r="G456" s="264"/>
      <c r="H456" s="160"/>
      <c r="I456" s="160"/>
      <c r="J456" s="160"/>
      <c r="K456" s="160"/>
      <c r="L456" s="160"/>
      <c r="M456" s="160"/>
      <c r="N456" s="160"/>
      <c r="O456" s="160"/>
      <c r="P456" s="160"/>
      <c r="Q456" s="160"/>
      <c r="R456" s="160"/>
      <c r="S456" s="160"/>
      <c r="T456" s="160"/>
      <c r="U456" s="160"/>
      <c r="V456" s="160"/>
      <c r="W456" s="160"/>
      <c r="X456" s="160"/>
      <c r="Y456" s="151"/>
      <c r="Z456" s="151"/>
      <c r="AA456" s="151"/>
      <c r="AB456" s="151"/>
      <c r="AC456" s="151"/>
      <c r="AD456" s="151"/>
      <c r="AE456" s="151"/>
      <c r="AF456" s="151"/>
      <c r="AG456" s="151" t="s">
        <v>203</v>
      </c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 x14ac:dyDescent="0.2">
      <c r="A457" s="158"/>
      <c r="B457" s="159"/>
      <c r="C457" s="254" t="s">
        <v>681</v>
      </c>
      <c r="D457" s="255"/>
      <c r="E457" s="255"/>
      <c r="F457" s="255"/>
      <c r="G457" s="255"/>
      <c r="H457" s="160"/>
      <c r="I457" s="160"/>
      <c r="J457" s="160"/>
      <c r="K457" s="160"/>
      <c r="L457" s="160"/>
      <c r="M457" s="160"/>
      <c r="N457" s="160"/>
      <c r="O457" s="160"/>
      <c r="P457" s="160"/>
      <c r="Q457" s="160"/>
      <c r="R457" s="160"/>
      <c r="S457" s="160"/>
      <c r="T457" s="160"/>
      <c r="U457" s="160"/>
      <c r="V457" s="160"/>
      <c r="W457" s="160"/>
      <c r="X457" s="160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147</v>
      </c>
      <c r="AH457" s="151"/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">
      <c r="A458" s="158"/>
      <c r="B458" s="159"/>
      <c r="C458" s="193" t="s">
        <v>694</v>
      </c>
      <c r="D458" s="182"/>
      <c r="E458" s="183">
        <v>10</v>
      </c>
      <c r="F458" s="160"/>
      <c r="G458" s="160"/>
      <c r="H458" s="160"/>
      <c r="I458" s="160"/>
      <c r="J458" s="160"/>
      <c r="K458" s="160"/>
      <c r="L458" s="160"/>
      <c r="M458" s="160"/>
      <c r="N458" s="160"/>
      <c r="O458" s="160"/>
      <c r="P458" s="160"/>
      <c r="Q458" s="160"/>
      <c r="R458" s="160"/>
      <c r="S458" s="160"/>
      <c r="T458" s="160"/>
      <c r="U458" s="160"/>
      <c r="V458" s="160"/>
      <c r="W458" s="160"/>
      <c r="X458" s="160"/>
      <c r="Y458" s="151"/>
      <c r="Z458" s="151"/>
      <c r="AA458" s="151"/>
      <c r="AB458" s="151"/>
      <c r="AC458" s="151"/>
      <c r="AD458" s="151"/>
      <c r="AE458" s="151"/>
      <c r="AF458" s="151"/>
      <c r="AG458" s="151" t="s">
        <v>205</v>
      </c>
      <c r="AH458" s="151">
        <v>0</v>
      </c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">
      <c r="A459" s="168">
        <v>128</v>
      </c>
      <c r="B459" s="169" t="s">
        <v>695</v>
      </c>
      <c r="C459" s="178" t="s">
        <v>696</v>
      </c>
      <c r="D459" s="170" t="s">
        <v>198</v>
      </c>
      <c r="E459" s="171">
        <v>4</v>
      </c>
      <c r="F459" s="172"/>
      <c r="G459" s="173">
        <f>ROUND(E459*F459,2)</f>
        <v>0</v>
      </c>
      <c r="H459" s="172"/>
      <c r="I459" s="173">
        <f>ROUND(E459*H459,2)</f>
        <v>0</v>
      </c>
      <c r="J459" s="172"/>
      <c r="K459" s="173">
        <f>ROUND(E459*J459,2)</f>
        <v>0</v>
      </c>
      <c r="L459" s="173">
        <v>21</v>
      </c>
      <c r="M459" s="173">
        <f>G459*(1+L459/100)</f>
        <v>0</v>
      </c>
      <c r="N459" s="173">
        <v>0</v>
      </c>
      <c r="O459" s="173">
        <f>ROUND(E459*N459,2)</f>
        <v>0</v>
      </c>
      <c r="P459" s="173">
        <v>0</v>
      </c>
      <c r="Q459" s="173">
        <f>ROUND(E459*P459,2)</f>
        <v>0</v>
      </c>
      <c r="R459" s="173" t="s">
        <v>199</v>
      </c>
      <c r="S459" s="173" t="s">
        <v>142</v>
      </c>
      <c r="T459" s="174" t="s">
        <v>142</v>
      </c>
      <c r="U459" s="160">
        <v>0.125</v>
      </c>
      <c r="V459" s="160">
        <f>ROUND(E459*U459,2)</f>
        <v>0.5</v>
      </c>
      <c r="W459" s="160"/>
      <c r="X459" s="160" t="s">
        <v>200</v>
      </c>
      <c r="Y459" s="151"/>
      <c r="Z459" s="151"/>
      <c r="AA459" s="151"/>
      <c r="AB459" s="151"/>
      <c r="AC459" s="151"/>
      <c r="AD459" s="151"/>
      <c r="AE459" s="151"/>
      <c r="AF459" s="151"/>
      <c r="AG459" s="151" t="s">
        <v>201</v>
      </c>
      <c r="AH459" s="151"/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 x14ac:dyDescent="0.2">
      <c r="A460" s="158"/>
      <c r="B460" s="159"/>
      <c r="C460" s="263" t="s">
        <v>693</v>
      </c>
      <c r="D460" s="264"/>
      <c r="E460" s="264"/>
      <c r="F460" s="264"/>
      <c r="G460" s="264"/>
      <c r="H460" s="160"/>
      <c r="I460" s="160"/>
      <c r="J460" s="160"/>
      <c r="K460" s="160"/>
      <c r="L460" s="160"/>
      <c r="M460" s="160"/>
      <c r="N460" s="160"/>
      <c r="O460" s="160"/>
      <c r="P460" s="160"/>
      <c r="Q460" s="160"/>
      <c r="R460" s="160"/>
      <c r="S460" s="160"/>
      <c r="T460" s="160"/>
      <c r="U460" s="160"/>
      <c r="V460" s="160"/>
      <c r="W460" s="160"/>
      <c r="X460" s="160"/>
      <c r="Y460" s="151"/>
      <c r="Z460" s="151"/>
      <c r="AA460" s="151"/>
      <c r="AB460" s="151"/>
      <c r="AC460" s="151"/>
      <c r="AD460" s="151"/>
      <c r="AE460" s="151"/>
      <c r="AF460" s="151"/>
      <c r="AG460" s="151" t="s">
        <v>203</v>
      </c>
      <c r="AH460" s="151"/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">
      <c r="A461" s="158"/>
      <c r="B461" s="159"/>
      <c r="C461" s="254" t="s">
        <v>681</v>
      </c>
      <c r="D461" s="255"/>
      <c r="E461" s="255"/>
      <c r="F461" s="255"/>
      <c r="G461" s="255"/>
      <c r="H461" s="160"/>
      <c r="I461" s="160"/>
      <c r="J461" s="160"/>
      <c r="K461" s="160"/>
      <c r="L461" s="160"/>
      <c r="M461" s="160"/>
      <c r="N461" s="160"/>
      <c r="O461" s="160"/>
      <c r="P461" s="160"/>
      <c r="Q461" s="160"/>
      <c r="R461" s="160"/>
      <c r="S461" s="160"/>
      <c r="T461" s="160"/>
      <c r="U461" s="160"/>
      <c r="V461" s="160"/>
      <c r="W461" s="160"/>
      <c r="X461" s="160"/>
      <c r="Y461" s="151"/>
      <c r="Z461" s="151"/>
      <c r="AA461" s="151"/>
      <c r="AB461" s="151"/>
      <c r="AC461" s="151"/>
      <c r="AD461" s="151"/>
      <c r="AE461" s="151"/>
      <c r="AF461" s="151"/>
      <c r="AG461" s="151" t="s">
        <v>147</v>
      </c>
      <c r="AH461" s="151"/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 x14ac:dyDescent="0.2">
      <c r="A462" s="158"/>
      <c r="B462" s="159"/>
      <c r="C462" s="193" t="s">
        <v>688</v>
      </c>
      <c r="D462" s="182"/>
      <c r="E462" s="183">
        <v>4</v>
      </c>
      <c r="F462" s="160"/>
      <c r="G462" s="160"/>
      <c r="H462" s="160"/>
      <c r="I462" s="160"/>
      <c r="J462" s="160"/>
      <c r="K462" s="160"/>
      <c r="L462" s="160"/>
      <c r="M462" s="160"/>
      <c r="N462" s="160"/>
      <c r="O462" s="160"/>
      <c r="P462" s="160"/>
      <c r="Q462" s="160"/>
      <c r="R462" s="160"/>
      <c r="S462" s="160"/>
      <c r="T462" s="160"/>
      <c r="U462" s="160"/>
      <c r="V462" s="160"/>
      <c r="W462" s="160"/>
      <c r="X462" s="160"/>
      <c r="Y462" s="151"/>
      <c r="Z462" s="151"/>
      <c r="AA462" s="151"/>
      <c r="AB462" s="151"/>
      <c r="AC462" s="151"/>
      <c r="AD462" s="151"/>
      <c r="AE462" s="151"/>
      <c r="AF462" s="151"/>
      <c r="AG462" s="151" t="s">
        <v>205</v>
      </c>
      <c r="AH462" s="151">
        <v>0</v>
      </c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ht="33.75" outlineLevel="1" x14ac:dyDescent="0.2">
      <c r="A463" s="168">
        <v>129</v>
      </c>
      <c r="B463" s="169" t="s">
        <v>697</v>
      </c>
      <c r="C463" s="178" t="s">
        <v>698</v>
      </c>
      <c r="D463" s="170" t="s">
        <v>212</v>
      </c>
      <c r="E463" s="171">
        <v>55</v>
      </c>
      <c r="F463" s="172"/>
      <c r="G463" s="173">
        <f>ROUND(E463*F463,2)</f>
        <v>0</v>
      </c>
      <c r="H463" s="172"/>
      <c r="I463" s="173">
        <f>ROUND(E463*H463,2)</f>
        <v>0</v>
      </c>
      <c r="J463" s="172"/>
      <c r="K463" s="173">
        <f>ROUND(E463*J463,2)</f>
        <v>0</v>
      </c>
      <c r="L463" s="173">
        <v>21</v>
      </c>
      <c r="M463" s="173">
        <f>G463*(1+L463/100)</f>
        <v>0</v>
      </c>
      <c r="N463" s="173">
        <v>0.12471</v>
      </c>
      <c r="O463" s="173">
        <f>ROUND(E463*N463,2)</f>
        <v>6.86</v>
      </c>
      <c r="P463" s="173">
        <v>0</v>
      </c>
      <c r="Q463" s="173">
        <f>ROUND(E463*P463,2)</f>
        <v>0</v>
      </c>
      <c r="R463" s="173" t="s">
        <v>199</v>
      </c>
      <c r="S463" s="173" t="s">
        <v>142</v>
      </c>
      <c r="T463" s="174" t="s">
        <v>142</v>
      </c>
      <c r="U463" s="160">
        <v>0.11899999999999999</v>
      </c>
      <c r="V463" s="160">
        <f>ROUND(E463*U463,2)</f>
        <v>6.55</v>
      </c>
      <c r="W463" s="160"/>
      <c r="X463" s="160" t="s">
        <v>200</v>
      </c>
      <c r="Y463" s="151"/>
      <c r="Z463" s="151"/>
      <c r="AA463" s="151"/>
      <c r="AB463" s="151"/>
      <c r="AC463" s="151"/>
      <c r="AD463" s="151"/>
      <c r="AE463" s="151"/>
      <c r="AF463" s="151"/>
      <c r="AG463" s="151" t="s">
        <v>201</v>
      </c>
      <c r="AH463" s="151"/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 x14ac:dyDescent="0.2">
      <c r="A464" s="158"/>
      <c r="B464" s="159"/>
      <c r="C464" s="263" t="s">
        <v>699</v>
      </c>
      <c r="D464" s="264"/>
      <c r="E464" s="264"/>
      <c r="F464" s="264"/>
      <c r="G464" s="264"/>
      <c r="H464" s="160"/>
      <c r="I464" s="160"/>
      <c r="J464" s="160"/>
      <c r="K464" s="160"/>
      <c r="L464" s="160"/>
      <c r="M464" s="160"/>
      <c r="N464" s="160"/>
      <c r="O464" s="160"/>
      <c r="P464" s="160"/>
      <c r="Q464" s="160"/>
      <c r="R464" s="160"/>
      <c r="S464" s="160"/>
      <c r="T464" s="160"/>
      <c r="U464" s="160"/>
      <c r="V464" s="160"/>
      <c r="W464" s="160"/>
      <c r="X464" s="160"/>
      <c r="Y464" s="151"/>
      <c r="Z464" s="151"/>
      <c r="AA464" s="151"/>
      <c r="AB464" s="151"/>
      <c r="AC464" s="151"/>
      <c r="AD464" s="151"/>
      <c r="AE464" s="151"/>
      <c r="AF464" s="151"/>
      <c r="AG464" s="151" t="s">
        <v>203</v>
      </c>
      <c r="AH464" s="151"/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 x14ac:dyDescent="0.2">
      <c r="A465" s="158"/>
      <c r="B465" s="159"/>
      <c r="C465" s="193" t="s">
        <v>700</v>
      </c>
      <c r="D465" s="182"/>
      <c r="E465" s="183">
        <v>55</v>
      </c>
      <c r="F465" s="160"/>
      <c r="G465" s="160"/>
      <c r="H465" s="160"/>
      <c r="I465" s="160"/>
      <c r="J465" s="160"/>
      <c r="K465" s="160"/>
      <c r="L465" s="160"/>
      <c r="M465" s="160"/>
      <c r="N465" s="160"/>
      <c r="O465" s="160"/>
      <c r="P465" s="160"/>
      <c r="Q465" s="160"/>
      <c r="R465" s="160"/>
      <c r="S465" s="160"/>
      <c r="T465" s="160"/>
      <c r="U465" s="160"/>
      <c r="V465" s="160"/>
      <c r="W465" s="160"/>
      <c r="X465" s="160"/>
      <c r="Y465" s="151"/>
      <c r="Z465" s="151"/>
      <c r="AA465" s="151"/>
      <c r="AB465" s="151"/>
      <c r="AC465" s="151"/>
      <c r="AD465" s="151"/>
      <c r="AE465" s="151"/>
      <c r="AF465" s="151"/>
      <c r="AG465" s="151" t="s">
        <v>205</v>
      </c>
      <c r="AH465" s="151">
        <v>0</v>
      </c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 x14ac:dyDescent="0.2">
      <c r="A466" s="168">
        <v>130</v>
      </c>
      <c r="B466" s="169" t="s">
        <v>701</v>
      </c>
      <c r="C466" s="178" t="s">
        <v>702</v>
      </c>
      <c r="D466" s="170" t="s">
        <v>212</v>
      </c>
      <c r="E466" s="171">
        <v>880.09988999999996</v>
      </c>
      <c r="F466" s="172"/>
      <c r="G466" s="173">
        <f>ROUND(E466*F466,2)</f>
        <v>0</v>
      </c>
      <c r="H466" s="172"/>
      <c r="I466" s="173">
        <f>ROUND(E466*H466,2)</f>
        <v>0</v>
      </c>
      <c r="J466" s="172"/>
      <c r="K466" s="173">
        <f>ROUND(E466*J466,2)</f>
        <v>0</v>
      </c>
      <c r="L466" s="173">
        <v>21</v>
      </c>
      <c r="M466" s="173">
        <f>G466*(1+L466/100)</f>
        <v>0</v>
      </c>
      <c r="N466" s="173">
        <v>0.14424000000000001</v>
      </c>
      <c r="O466" s="173">
        <f>ROUND(E466*N466,2)</f>
        <v>126.95</v>
      </c>
      <c r="P466" s="173">
        <v>0</v>
      </c>
      <c r="Q466" s="173">
        <f>ROUND(E466*P466,2)</f>
        <v>0</v>
      </c>
      <c r="R466" s="173"/>
      <c r="S466" s="173" t="s">
        <v>181</v>
      </c>
      <c r="T466" s="174" t="s">
        <v>522</v>
      </c>
      <c r="U466" s="160">
        <v>0.216</v>
      </c>
      <c r="V466" s="160">
        <f>ROUND(E466*U466,2)</f>
        <v>190.1</v>
      </c>
      <c r="W466" s="160"/>
      <c r="X466" s="160" t="s">
        <v>200</v>
      </c>
      <c r="Y466" s="151"/>
      <c r="Z466" s="151"/>
      <c r="AA466" s="151"/>
      <c r="AB466" s="151"/>
      <c r="AC466" s="151"/>
      <c r="AD466" s="151"/>
      <c r="AE466" s="151"/>
      <c r="AF466" s="151"/>
      <c r="AG466" s="151" t="s">
        <v>201</v>
      </c>
      <c r="AH466" s="151"/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 x14ac:dyDescent="0.2">
      <c r="A467" s="158"/>
      <c r="B467" s="159"/>
      <c r="C467" s="252" t="s">
        <v>703</v>
      </c>
      <c r="D467" s="253"/>
      <c r="E467" s="253"/>
      <c r="F467" s="253"/>
      <c r="G467" s="253"/>
      <c r="H467" s="160"/>
      <c r="I467" s="160"/>
      <c r="J467" s="160"/>
      <c r="K467" s="160"/>
      <c r="L467" s="160"/>
      <c r="M467" s="160"/>
      <c r="N467" s="160"/>
      <c r="O467" s="160"/>
      <c r="P467" s="160"/>
      <c r="Q467" s="160"/>
      <c r="R467" s="160"/>
      <c r="S467" s="160"/>
      <c r="T467" s="160"/>
      <c r="U467" s="160"/>
      <c r="V467" s="160"/>
      <c r="W467" s="160"/>
      <c r="X467" s="160"/>
      <c r="Y467" s="151"/>
      <c r="Z467" s="151"/>
      <c r="AA467" s="151"/>
      <c r="AB467" s="151"/>
      <c r="AC467" s="151"/>
      <c r="AD467" s="151"/>
      <c r="AE467" s="151"/>
      <c r="AF467" s="151"/>
      <c r="AG467" s="151" t="s">
        <v>147</v>
      </c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1" x14ac:dyDescent="0.2">
      <c r="A468" s="158"/>
      <c r="B468" s="159"/>
      <c r="C468" s="193" t="s">
        <v>704</v>
      </c>
      <c r="D468" s="182"/>
      <c r="E468" s="183">
        <v>880.09988999999996</v>
      </c>
      <c r="F468" s="160"/>
      <c r="G468" s="160"/>
      <c r="H468" s="160"/>
      <c r="I468" s="160"/>
      <c r="J468" s="160"/>
      <c r="K468" s="160"/>
      <c r="L468" s="160"/>
      <c r="M468" s="160"/>
      <c r="N468" s="160"/>
      <c r="O468" s="160"/>
      <c r="P468" s="160"/>
      <c r="Q468" s="160"/>
      <c r="R468" s="160"/>
      <c r="S468" s="160"/>
      <c r="T468" s="160"/>
      <c r="U468" s="160"/>
      <c r="V468" s="160"/>
      <c r="W468" s="160"/>
      <c r="X468" s="160"/>
      <c r="Y468" s="151"/>
      <c r="Z468" s="151"/>
      <c r="AA468" s="151"/>
      <c r="AB468" s="151"/>
      <c r="AC468" s="151"/>
      <c r="AD468" s="151"/>
      <c r="AE468" s="151"/>
      <c r="AF468" s="151"/>
      <c r="AG468" s="151" t="s">
        <v>205</v>
      </c>
      <c r="AH468" s="151">
        <v>0</v>
      </c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 x14ac:dyDescent="0.2">
      <c r="A469" s="158"/>
      <c r="B469" s="159"/>
      <c r="C469" s="194" t="s">
        <v>257</v>
      </c>
      <c r="D469" s="184"/>
      <c r="E469" s="185"/>
      <c r="F469" s="160"/>
      <c r="G469" s="160"/>
      <c r="H469" s="160"/>
      <c r="I469" s="160"/>
      <c r="J469" s="160"/>
      <c r="K469" s="160"/>
      <c r="L469" s="160"/>
      <c r="M469" s="160"/>
      <c r="N469" s="160"/>
      <c r="O469" s="160"/>
      <c r="P469" s="160"/>
      <c r="Q469" s="160"/>
      <c r="R469" s="160"/>
      <c r="S469" s="160"/>
      <c r="T469" s="160"/>
      <c r="U469" s="160"/>
      <c r="V469" s="160"/>
      <c r="W469" s="160"/>
      <c r="X469" s="160"/>
      <c r="Y469" s="151"/>
      <c r="Z469" s="151"/>
      <c r="AA469" s="151"/>
      <c r="AB469" s="151"/>
      <c r="AC469" s="151"/>
      <c r="AD469" s="151"/>
      <c r="AE469" s="151"/>
      <c r="AF469" s="151"/>
      <c r="AG469" s="151" t="s">
        <v>205</v>
      </c>
      <c r="AH469" s="151"/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 x14ac:dyDescent="0.2">
      <c r="A470" s="158"/>
      <c r="B470" s="159"/>
      <c r="C470" s="195" t="s">
        <v>705</v>
      </c>
      <c r="D470" s="184"/>
      <c r="E470" s="185">
        <v>0.99009999999999998</v>
      </c>
      <c r="F470" s="160"/>
      <c r="G470" s="160"/>
      <c r="H470" s="160"/>
      <c r="I470" s="160"/>
      <c r="J470" s="160"/>
      <c r="K470" s="160"/>
      <c r="L470" s="160"/>
      <c r="M470" s="160"/>
      <c r="N470" s="160"/>
      <c r="O470" s="160"/>
      <c r="P470" s="160"/>
      <c r="Q470" s="160"/>
      <c r="R470" s="160"/>
      <c r="S470" s="160"/>
      <c r="T470" s="160"/>
      <c r="U470" s="160"/>
      <c r="V470" s="160"/>
      <c r="W470" s="160"/>
      <c r="X470" s="160"/>
      <c r="Y470" s="151"/>
      <c r="Z470" s="151"/>
      <c r="AA470" s="151"/>
      <c r="AB470" s="151"/>
      <c r="AC470" s="151"/>
      <c r="AD470" s="151"/>
      <c r="AE470" s="151"/>
      <c r="AF470" s="151"/>
      <c r="AG470" s="151" t="s">
        <v>205</v>
      </c>
      <c r="AH470" s="151">
        <v>2</v>
      </c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1" x14ac:dyDescent="0.2">
      <c r="A471" s="158"/>
      <c r="B471" s="159"/>
      <c r="C471" s="194" t="s">
        <v>259</v>
      </c>
      <c r="D471" s="184"/>
      <c r="E471" s="185"/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51"/>
      <c r="Z471" s="151"/>
      <c r="AA471" s="151"/>
      <c r="AB471" s="151"/>
      <c r="AC471" s="151"/>
      <c r="AD471" s="151"/>
      <c r="AE471" s="151"/>
      <c r="AF471" s="151"/>
      <c r="AG471" s="151" t="s">
        <v>205</v>
      </c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ht="22.5" outlineLevel="1" x14ac:dyDescent="0.2">
      <c r="A472" s="168">
        <v>131</v>
      </c>
      <c r="B472" s="169" t="s">
        <v>706</v>
      </c>
      <c r="C472" s="178" t="s">
        <v>707</v>
      </c>
      <c r="D472" s="170" t="s">
        <v>212</v>
      </c>
      <c r="E472" s="171">
        <v>841</v>
      </c>
      <c r="F472" s="172"/>
      <c r="G472" s="173">
        <f>ROUND(E472*F472,2)</f>
        <v>0</v>
      </c>
      <c r="H472" s="172"/>
      <c r="I472" s="173">
        <f>ROUND(E472*H472,2)</f>
        <v>0</v>
      </c>
      <c r="J472" s="172"/>
      <c r="K472" s="173">
        <f>ROUND(E472*J472,2)</f>
        <v>0</v>
      </c>
      <c r="L472" s="173">
        <v>21</v>
      </c>
      <c r="M472" s="173">
        <f>G472*(1+L472/100)</f>
        <v>0</v>
      </c>
      <c r="N472" s="173">
        <v>5.9049999999999998E-2</v>
      </c>
      <c r="O472" s="173">
        <f>ROUND(E472*N472,2)</f>
        <v>49.66</v>
      </c>
      <c r="P472" s="173">
        <v>0</v>
      </c>
      <c r="Q472" s="173">
        <f>ROUND(E472*P472,2)</f>
        <v>0</v>
      </c>
      <c r="R472" s="173" t="s">
        <v>199</v>
      </c>
      <c r="S472" s="173" t="s">
        <v>142</v>
      </c>
      <c r="T472" s="174" t="s">
        <v>142</v>
      </c>
      <c r="U472" s="160">
        <v>0.26</v>
      </c>
      <c r="V472" s="160">
        <f>ROUND(E472*U472,2)</f>
        <v>218.66</v>
      </c>
      <c r="W472" s="160"/>
      <c r="X472" s="160" t="s">
        <v>200</v>
      </c>
      <c r="Y472" s="151"/>
      <c r="Z472" s="151"/>
      <c r="AA472" s="151"/>
      <c r="AB472" s="151"/>
      <c r="AC472" s="151"/>
      <c r="AD472" s="151"/>
      <c r="AE472" s="151"/>
      <c r="AF472" s="151"/>
      <c r="AG472" s="151" t="s">
        <v>201</v>
      </c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">
      <c r="A473" s="158"/>
      <c r="B473" s="159"/>
      <c r="C473" s="252" t="s">
        <v>708</v>
      </c>
      <c r="D473" s="253"/>
      <c r="E473" s="253"/>
      <c r="F473" s="253"/>
      <c r="G473" s="253"/>
      <c r="H473" s="160"/>
      <c r="I473" s="160"/>
      <c r="J473" s="160"/>
      <c r="K473" s="160"/>
      <c r="L473" s="160"/>
      <c r="M473" s="160"/>
      <c r="N473" s="160"/>
      <c r="O473" s="160"/>
      <c r="P473" s="160"/>
      <c r="Q473" s="160"/>
      <c r="R473" s="160"/>
      <c r="S473" s="160"/>
      <c r="T473" s="160"/>
      <c r="U473" s="160"/>
      <c r="V473" s="160"/>
      <c r="W473" s="160"/>
      <c r="X473" s="160"/>
      <c r="Y473" s="151"/>
      <c r="Z473" s="151"/>
      <c r="AA473" s="151"/>
      <c r="AB473" s="151"/>
      <c r="AC473" s="151"/>
      <c r="AD473" s="151"/>
      <c r="AE473" s="151"/>
      <c r="AF473" s="151"/>
      <c r="AG473" s="151" t="s">
        <v>147</v>
      </c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58"/>
      <c r="B474" s="159"/>
      <c r="C474" s="193" t="s">
        <v>709</v>
      </c>
      <c r="D474" s="182"/>
      <c r="E474" s="183">
        <v>320</v>
      </c>
      <c r="F474" s="160"/>
      <c r="G474" s="160"/>
      <c r="H474" s="160"/>
      <c r="I474" s="160"/>
      <c r="J474" s="160"/>
      <c r="K474" s="160"/>
      <c r="L474" s="160"/>
      <c r="M474" s="160"/>
      <c r="N474" s="160"/>
      <c r="O474" s="160"/>
      <c r="P474" s="160"/>
      <c r="Q474" s="160"/>
      <c r="R474" s="160"/>
      <c r="S474" s="160"/>
      <c r="T474" s="160"/>
      <c r="U474" s="160"/>
      <c r="V474" s="160"/>
      <c r="W474" s="160"/>
      <c r="X474" s="160"/>
      <c r="Y474" s="151"/>
      <c r="Z474" s="151"/>
      <c r="AA474" s="151"/>
      <c r="AB474" s="151"/>
      <c r="AC474" s="151"/>
      <c r="AD474" s="151"/>
      <c r="AE474" s="151"/>
      <c r="AF474" s="151"/>
      <c r="AG474" s="151" t="s">
        <v>205</v>
      </c>
      <c r="AH474" s="151">
        <v>0</v>
      </c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">
      <c r="A475" s="158"/>
      <c r="B475" s="159"/>
      <c r="C475" s="193" t="s">
        <v>710</v>
      </c>
      <c r="D475" s="182"/>
      <c r="E475" s="183">
        <v>485</v>
      </c>
      <c r="F475" s="160"/>
      <c r="G475" s="160"/>
      <c r="H475" s="160"/>
      <c r="I475" s="160"/>
      <c r="J475" s="160"/>
      <c r="K475" s="160"/>
      <c r="L475" s="160"/>
      <c r="M475" s="160"/>
      <c r="N475" s="160"/>
      <c r="O475" s="160"/>
      <c r="P475" s="160"/>
      <c r="Q475" s="160"/>
      <c r="R475" s="160"/>
      <c r="S475" s="160"/>
      <c r="T475" s="160"/>
      <c r="U475" s="160"/>
      <c r="V475" s="160"/>
      <c r="W475" s="160"/>
      <c r="X475" s="160"/>
      <c r="Y475" s="151"/>
      <c r="Z475" s="151"/>
      <c r="AA475" s="151"/>
      <c r="AB475" s="151"/>
      <c r="AC475" s="151"/>
      <c r="AD475" s="151"/>
      <c r="AE475" s="151"/>
      <c r="AF475" s="151"/>
      <c r="AG475" s="151" t="s">
        <v>205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 x14ac:dyDescent="0.2">
      <c r="A476" s="158"/>
      <c r="B476" s="159"/>
      <c r="C476" s="193" t="s">
        <v>711</v>
      </c>
      <c r="D476" s="182"/>
      <c r="E476" s="183">
        <v>36</v>
      </c>
      <c r="F476" s="160"/>
      <c r="G476" s="160"/>
      <c r="H476" s="160"/>
      <c r="I476" s="160"/>
      <c r="J476" s="160"/>
      <c r="K476" s="160"/>
      <c r="L476" s="160"/>
      <c r="M476" s="160"/>
      <c r="N476" s="160"/>
      <c r="O476" s="160"/>
      <c r="P476" s="160"/>
      <c r="Q476" s="160"/>
      <c r="R476" s="160"/>
      <c r="S476" s="160"/>
      <c r="T476" s="160"/>
      <c r="U476" s="160"/>
      <c r="V476" s="160"/>
      <c r="W476" s="160"/>
      <c r="X476" s="160"/>
      <c r="Y476" s="151"/>
      <c r="Z476" s="151"/>
      <c r="AA476" s="151"/>
      <c r="AB476" s="151"/>
      <c r="AC476" s="151"/>
      <c r="AD476" s="151"/>
      <c r="AE476" s="151"/>
      <c r="AF476" s="151"/>
      <c r="AG476" s="151" t="s">
        <v>205</v>
      </c>
      <c r="AH476" s="151">
        <v>0</v>
      </c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 x14ac:dyDescent="0.2">
      <c r="A477" s="168">
        <v>132</v>
      </c>
      <c r="B477" s="169" t="s">
        <v>712</v>
      </c>
      <c r="C477" s="178" t="s">
        <v>713</v>
      </c>
      <c r="D477" s="170" t="s">
        <v>212</v>
      </c>
      <c r="E477" s="171">
        <v>37</v>
      </c>
      <c r="F477" s="172"/>
      <c r="G477" s="173">
        <f>ROUND(E477*F477,2)</f>
        <v>0</v>
      </c>
      <c r="H477" s="172"/>
      <c r="I477" s="173">
        <f>ROUND(E477*H477,2)</f>
        <v>0</v>
      </c>
      <c r="J477" s="172"/>
      <c r="K477" s="173">
        <f>ROUND(E477*J477,2)</f>
        <v>0</v>
      </c>
      <c r="L477" s="173">
        <v>21</v>
      </c>
      <c r="M477" s="173">
        <f>G477*(1+L477/100)</f>
        <v>0</v>
      </c>
      <c r="N477" s="173">
        <v>0</v>
      </c>
      <c r="O477" s="173">
        <f>ROUND(E477*N477,2)</f>
        <v>0</v>
      </c>
      <c r="P477" s="173">
        <v>0</v>
      </c>
      <c r="Q477" s="173">
        <f>ROUND(E477*P477,2)</f>
        <v>0</v>
      </c>
      <c r="R477" s="173" t="s">
        <v>199</v>
      </c>
      <c r="S477" s="173" t="s">
        <v>142</v>
      </c>
      <c r="T477" s="174" t="s">
        <v>142</v>
      </c>
      <c r="U477" s="160">
        <v>0.12</v>
      </c>
      <c r="V477" s="160">
        <f>ROUND(E477*U477,2)</f>
        <v>4.4400000000000004</v>
      </c>
      <c r="W477" s="160"/>
      <c r="X477" s="160" t="s">
        <v>200</v>
      </c>
      <c r="Y477" s="151"/>
      <c r="Z477" s="151"/>
      <c r="AA477" s="151"/>
      <c r="AB477" s="151"/>
      <c r="AC477" s="151"/>
      <c r="AD477" s="151"/>
      <c r="AE477" s="151"/>
      <c r="AF477" s="151"/>
      <c r="AG477" s="151" t="s">
        <v>201</v>
      </c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 x14ac:dyDescent="0.2">
      <c r="A478" s="158"/>
      <c r="B478" s="159"/>
      <c r="C478" s="263" t="s">
        <v>714</v>
      </c>
      <c r="D478" s="264"/>
      <c r="E478" s="264"/>
      <c r="F478" s="264"/>
      <c r="G478" s="264"/>
      <c r="H478" s="160"/>
      <c r="I478" s="160"/>
      <c r="J478" s="160"/>
      <c r="K478" s="160"/>
      <c r="L478" s="160"/>
      <c r="M478" s="160"/>
      <c r="N478" s="160"/>
      <c r="O478" s="160"/>
      <c r="P478" s="160"/>
      <c r="Q478" s="160"/>
      <c r="R478" s="160"/>
      <c r="S478" s="160"/>
      <c r="T478" s="160"/>
      <c r="U478" s="160"/>
      <c r="V478" s="160"/>
      <c r="W478" s="160"/>
      <c r="X478" s="160"/>
      <c r="Y478" s="151"/>
      <c r="Z478" s="151"/>
      <c r="AA478" s="151"/>
      <c r="AB478" s="151"/>
      <c r="AC478" s="151"/>
      <c r="AD478" s="151"/>
      <c r="AE478" s="151"/>
      <c r="AF478" s="151"/>
      <c r="AG478" s="151" t="s">
        <v>203</v>
      </c>
      <c r="AH478" s="151"/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outlineLevel="1" x14ac:dyDescent="0.2">
      <c r="A479" s="158"/>
      <c r="B479" s="159"/>
      <c r="C479" s="193" t="s">
        <v>715</v>
      </c>
      <c r="D479" s="182"/>
      <c r="E479" s="183">
        <v>37</v>
      </c>
      <c r="F479" s="160"/>
      <c r="G479" s="160"/>
      <c r="H479" s="160"/>
      <c r="I479" s="160"/>
      <c r="J479" s="160"/>
      <c r="K479" s="160"/>
      <c r="L479" s="160"/>
      <c r="M479" s="160"/>
      <c r="N479" s="160"/>
      <c r="O479" s="160"/>
      <c r="P479" s="160"/>
      <c r="Q479" s="160"/>
      <c r="R479" s="160"/>
      <c r="S479" s="160"/>
      <c r="T479" s="160"/>
      <c r="U479" s="160"/>
      <c r="V479" s="160"/>
      <c r="W479" s="160"/>
      <c r="X479" s="160"/>
      <c r="Y479" s="151"/>
      <c r="Z479" s="151"/>
      <c r="AA479" s="151"/>
      <c r="AB479" s="151"/>
      <c r="AC479" s="151"/>
      <c r="AD479" s="151"/>
      <c r="AE479" s="151"/>
      <c r="AF479" s="151"/>
      <c r="AG479" s="151" t="s">
        <v>205</v>
      </c>
      <c r="AH479" s="151">
        <v>5</v>
      </c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1" x14ac:dyDescent="0.2">
      <c r="A480" s="168">
        <v>133</v>
      </c>
      <c r="B480" s="169" t="s">
        <v>716</v>
      </c>
      <c r="C480" s="178" t="s">
        <v>717</v>
      </c>
      <c r="D480" s="170" t="s">
        <v>212</v>
      </c>
      <c r="E480" s="171">
        <v>37</v>
      </c>
      <c r="F480" s="172"/>
      <c r="G480" s="173">
        <f>ROUND(E480*F480,2)</f>
        <v>0</v>
      </c>
      <c r="H480" s="172"/>
      <c r="I480" s="173">
        <f>ROUND(E480*H480,2)</f>
        <v>0</v>
      </c>
      <c r="J480" s="172"/>
      <c r="K480" s="173">
        <f>ROUND(E480*J480,2)</f>
        <v>0</v>
      </c>
      <c r="L480" s="173">
        <v>21</v>
      </c>
      <c r="M480" s="173">
        <f>G480*(1+L480/100)</f>
        <v>0</v>
      </c>
      <c r="N480" s="173">
        <v>0</v>
      </c>
      <c r="O480" s="173">
        <f>ROUND(E480*N480,2)</f>
        <v>0</v>
      </c>
      <c r="P480" s="173">
        <v>0</v>
      </c>
      <c r="Q480" s="173">
        <f>ROUND(E480*P480,2)</f>
        <v>0</v>
      </c>
      <c r="R480" s="173" t="s">
        <v>199</v>
      </c>
      <c r="S480" s="173" t="s">
        <v>142</v>
      </c>
      <c r="T480" s="174" t="s">
        <v>142</v>
      </c>
      <c r="U480" s="160">
        <v>3.2000000000000001E-2</v>
      </c>
      <c r="V480" s="160">
        <f>ROUND(E480*U480,2)</f>
        <v>1.18</v>
      </c>
      <c r="W480" s="160"/>
      <c r="X480" s="160" t="s">
        <v>200</v>
      </c>
      <c r="Y480" s="151"/>
      <c r="Z480" s="151"/>
      <c r="AA480" s="151"/>
      <c r="AB480" s="151"/>
      <c r="AC480" s="151"/>
      <c r="AD480" s="151"/>
      <c r="AE480" s="151"/>
      <c r="AF480" s="151"/>
      <c r="AG480" s="151" t="s">
        <v>201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 x14ac:dyDescent="0.2">
      <c r="A481" s="158"/>
      <c r="B481" s="159"/>
      <c r="C481" s="263" t="s">
        <v>718</v>
      </c>
      <c r="D481" s="264"/>
      <c r="E481" s="264"/>
      <c r="F481" s="264"/>
      <c r="G481" s="264"/>
      <c r="H481" s="160"/>
      <c r="I481" s="160"/>
      <c r="J481" s="160"/>
      <c r="K481" s="160"/>
      <c r="L481" s="160"/>
      <c r="M481" s="160"/>
      <c r="N481" s="160"/>
      <c r="O481" s="160"/>
      <c r="P481" s="160"/>
      <c r="Q481" s="160"/>
      <c r="R481" s="160"/>
      <c r="S481" s="160"/>
      <c r="T481" s="160"/>
      <c r="U481" s="160"/>
      <c r="V481" s="160"/>
      <c r="W481" s="160"/>
      <c r="X481" s="160"/>
      <c r="Y481" s="151"/>
      <c r="Z481" s="151"/>
      <c r="AA481" s="151"/>
      <c r="AB481" s="151"/>
      <c r="AC481" s="151"/>
      <c r="AD481" s="151"/>
      <c r="AE481" s="151"/>
      <c r="AF481" s="151"/>
      <c r="AG481" s="151" t="s">
        <v>203</v>
      </c>
      <c r="AH481" s="151"/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">
      <c r="A482" s="158"/>
      <c r="B482" s="159"/>
      <c r="C482" s="193" t="s">
        <v>715</v>
      </c>
      <c r="D482" s="182"/>
      <c r="E482" s="183">
        <v>37</v>
      </c>
      <c r="F482" s="160"/>
      <c r="G482" s="160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60"/>
      <c r="Y482" s="151"/>
      <c r="Z482" s="151"/>
      <c r="AA482" s="151"/>
      <c r="AB482" s="151"/>
      <c r="AC482" s="151"/>
      <c r="AD482" s="151"/>
      <c r="AE482" s="151"/>
      <c r="AF482" s="151"/>
      <c r="AG482" s="151" t="s">
        <v>205</v>
      </c>
      <c r="AH482" s="151">
        <v>5</v>
      </c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 x14ac:dyDescent="0.2">
      <c r="A483" s="158"/>
      <c r="B483" s="159"/>
      <c r="C483" s="194" t="s">
        <v>257</v>
      </c>
      <c r="D483" s="184"/>
      <c r="E483" s="185"/>
      <c r="F483" s="160"/>
      <c r="G483" s="160"/>
      <c r="H483" s="160"/>
      <c r="I483" s="160"/>
      <c r="J483" s="160"/>
      <c r="K483" s="160"/>
      <c r="L483" s="160"/>
      <c r="M483" s="160"/>
      <c r="N483" s="160"/>
      <c r="O483" s="160"/>
      <c r="P483" s="160"/>
      <c r="Q483" s="160"/>
      <c r="R483" s="160"/>
      <c r="S483" s="160"/>
      <c r="T483" s="160"/>
      <c r="U483" s="160"/>
      <c r="V483" s="160"/>
      <c r="W483" s="160"/>
      <c r="X483" s="160"/>
      <c r="Y483" s="151"/>
      <c r="Z483" s="151"/>
      <c r="AA483" s="151"/>
      <c r="AB483" s="151"/>
      <c r="AC483" s="151"/>
      <c r="AD483" s="151"/>
      <c r="AE483" s="151"/>
      <c r="AF483" s="151"/>
      <c r="AG483" s="151" t="s">
        <v>205</v>
      </c>
      <c r="AH483" s="151"/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58"/>
      <c r="B484" s="159"/>
      <c r="C484" s="195" t="s">
        <v>719</v>
      </c>
      <c r="D484" s="184"/>
      <c r="E484" s="185"/>
      <c r="F484" s="160"/>
      <c r="G484" s="160"/>
      <c r="H484" s="160"/>
      <c r="I484" s="160"/>
      <c r="J484" s="160"/>
      <c r="K484" s="160"/>
      <c r="L484" s="160"/>
      <c r="M484" s="160"/>
      <c r="N484" s="160"/>
      <c r="O484" s="160"/>
      <c r="P484" s="160"/>
      <c r="Q484" s="160"/>
      <c r="R484" s="160"/>
      <c r="S484" s="160"/>
      <c r="T484" s="160"/>
      <c r="U484" s="160"/>
      <c r="V484" s="160"/>
      <c r="W484" s="160"/>
      <c r="X484" s="160"/>
      <c r="Y484" s="151"/>
      <c r="Z484" s="151"/>
      <c r="AA484" s="151"/>
      <c r="AB484" s="151"/>
      <c r="AC484" s="151"/>
      <c r="AD484" s="151"/>
      <c r="AE484" s="151"/>
      <c r="AF484" s="151"/>
      <c r="AG484" s="151" t="s">
        <v>205</v>
      </c>
      <c r="AH484" s="151">
        <v>2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1" x14ac:dyDescent="0.2">
      <c r="A485" s="158"/>
      <c r="B485" s="159"/>
      <c r="C485" s="194" t="s">
        <v>259</v>
      </c>
      <c r="D485" s="184"/>
      <c r="E485" s="185"/>
      <c r="F485" s="160"/>
      <c r="G485" s="160"/>
      <c r="H485" s="160"/>
      <c r="I485" s="160"/>
      <c r="J485" s="160"/>
      <c r="K485" s="160"/>
      <c r="L485" s="160"/>
      <c r="M485" s="160"/>
      <c r="N485" s="160"/>
      <c r="O485" s="160"/>
      <c r="P485" s="160"/>
      <c r="Q485" s="160"/>
      <c r="R485" s="160"/>
      <c r="S485" s="160"/>
      <c r="T485" s="160"/>
      <c r="U485" s="160"/>
      <c r="V485" s="160"/>
      <c r="W485" s="160"/>
      <c r="X485" s="160"/>
      <c r="Y485" s="151"/>
      <c r="Z485" s="151"/>
      <c r="AA485" s="151"/>
      <c r="AB485" s="151"/>
      <c r="AC485" s="151"/>
      <c r="AD485" s="151"/>
      <c r="AE485" s="151"/>
      <c r="AF485" s="151"/>
      <c r="AG485" s="151" t="s">
        <v>205</v>
      </c>
      <c r="AH485" s="151"/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 x14ac:dyDescent="0.2">
      <c r="A486" s="168">
        <v>134</v>
      </c>
      <c r="B486" s="169" t="s">
        <v>720</v>
      </c>
      <c r="C486" s="178" t="s">
        <v>721</v>
      </c>
      <c r="D486" s="170" t="s">
        <v>212</v>
      </c>
      <c r="E486" s="171">
        <v>37</v>
      </c>
      <c r="F486" s="172"/>
      <c r="G486" s="173">
        <f>ROUND(E486*F486,2)</f>
        <v>0</v>
      </c>
      <c r="H486" s="172"/>
      <c r="I486" s="173">
        <f>ROUND(E486*H486,2)</f>
        <v>0</v>
      </c>
      <c r="J486" s="172"/>
      <c r="K486" s="173">
        <f>ROUND(E486*J486,2)</f>
        <v>0</v>
      </c>
      <c r="L486" s="173">
        <v>21</v>
      </c>
      <c r="M486" s="173">
        <f>G486*(1+L486/100)</f>
        <v>0</v>
      </c>
      <c r="N486" s="173">
        <v>0</v>
      </c>
      <c r="O486" s="173">
        <f>ROUND(E486*N486,2)</f>
        <v>0</v>
      </c>
      <c r="P486" s="173">
        <v>0</v>
      </c>
      <c r="Q486" s="173">
        <f>ROUND(E486*P486,2)</f>
        <v>0</v>
      </c>
      <c r="R486" s="173" t="s">
        <v>199</v>
      </c>
      <c r="S486" s="173" t="s">
        <v>142</v>
      </c>
      <c r="T486" s="174" t="s">
        <v>142</v>
      </c>
      <c r="U486" s="160">
        <v>7.3999999999999996E-2</v>
      </c>
      <c r="V486" s="160">
        <f>ROUND(E486*U486,2)</f>
        <v>2.74</v>
      </c>
      <c r="W486" s="160"/>
      <c r="X486" s="160" t="s">
        <v>200</v>
      </c>
      <c r="Y486" s="151"/>
      <c r="Z486" s="151"/>
      <c r="AA486" s="151"/>
      <c r="AB486" s="151"/>
      <c r="AC486" s="151"/>
      <c r="AD486" s="151"/>
      <c r="AE486" s="151"/>
      <c r="AF486" s="151"/>
      <c r="AG486" s="151" t="s">
        <v>201</v>
      </c>
      <c r="AH486" s="151"/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 x14ac:dyDescent="0.2">
      <c r="A487" s="158"/>
      <c r="B487" s="159"/>
      <c r="C487" s="263" t="s">
        <v>718</v>
      </c>
      <c r="D487" s="264"/>
      <c r="E487" s="264"/>
      <c r="F487" s="264"/>
      <c r="G487" s="264"/>
      <c r="H487" s="160"/>
      <c r="I487" s="160"/>
      <c r="J487" s="160"/>
      <c r="K487" s="160"/>
      <c r="L487" s="160"/>
      <c r="M487" s="160"/>
      <c r="N487" s="160"/>
      <c r="O487" s="160"/>
      <c r="P487" s="160"/>
      <c r="Q487" s="160"/>
      <c r="R487" s="160"/>
      <c r="S487" s="160"/>
      <c r="T487" s="160"/>
      <c r="U487" s="160"/>
      <c r="V487" s="160"/>
      <c r="W487" s="160"/>
      <c r="X487" s="160"/>
      <c r="Y487" s="151"/>
      <c r="Z487" s="151"/>
      <c r="AA487" s="151"/>
      <c r="AB487" s="151"/>
      <c r="AC487" s="151"/>
      <c r="AD487" s="151"/>
      <c r="AE487" s="151"/>
      <c r="AF487" s="151"/>
      <c r="AG487" s="151" t="s">
        <v>203</v>
      </c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 x14ac:dyDescent="0.2">
      <c r="A488" s="158"/>
      <c r="B488" s="159"/>
      <c r="C488" s="193" t="s">
        <v>722</v>
      </c>
      <c r="D488" s="182"/>
      <c r="E488" s="183">
        <v>37</v>
      </c>
      <c r="F488" s="160"/>
      <c r="G488" s="160"/>
      <c r="H488" s="160"/>
      <c r="I488" s="160"/>
      <c r="J488" s="160"/>
      <c r="K488" s="160"/>
      <c r="L488" s="160"/>
      <c r="M488" s="160"/>
      <c r="N488" s="160"/>
      <c r="O488" s="160"/>
      <c r="P488" s="160"/>
      <c r="Q488" s="160"/>
      <c r="R488" s="160"/>
      <c r="S488" s="160"/>
      <c r="T488" s="160"/>
      <c r="U488" s="160"/>
      <c r="V488" s="160"/>
      <c r="W488" s="160"/>
      <c r="X488" s="160"/>
      <c r="Y488" s="151"/>
      <c r="Z488" s="151"/>
      <c r="AA488" s="151"/>
      <c r="AB488" s="151"/>
      <c r="AC488" s="151"/>
      <c r="AD488" s="151"/>
      <c r="AE488" s="151"/>
      <c r="AF488" s="151"/>
      <c r="AG488" s="151" t="s">
        <v>205</v>
      </c>
      <c r="AH488" s="151">
        <v>0</v>
      </c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 x14ac:dyDescent="0.2">
      <c r="A489" s="168">
        <v>135</v>
      </c>
      <c r="B489" s="169" t="s">
        <v>723</v>
      </c>
      <c r="C489" s="178" t="s">
        <v>724</v>
      </c>
      <c r="D489" s="170" t="s">
        <v>212</v>
      </c>
      <c r="E489" s="171">
        <v>37</v>
      </c>
      <c r="F489" s="172"/>
      <c r="G489" s="173">
        <f>ROUND(E489*F489,2)</f>
        <v>0</v>
      </c>
      <c r="H489" s="172"/>
      <c r="I489" s="173">
        <f>ROUND(E489*H489,2)</f>
        <v>0</v>
      </c>
      <c r="J489" s="172"/>
      <c r="K489" s="173">
        <f>ROUND(E489*J489,2)</f>
        <v>0</v>
      </c>
      <c r="L489" s="173">
        <v>21</v>
      </c>
      <c r="M489" s="173">
        <f>G489*(1+L489/100)</f>
        <v>0</v>
      </c>
      <c r="N489" s="173">
        <v>4.0000000000000001E-3</v>
      </c>
      <c r="O489" s="173">
        <f>ROUND(E489*N489,2)</f>
        <v>0.15</v>
      </c>
      <c r="P489" s="173">
        <v>0</v>
      </c>
      <c r="Q489" s="173">
        <f>ROUND(E489*P489,2)</f>
        <v>0</v>
      </c>
      <c r="R489" s="173"/>
      <c r="S489" s="173" t="s">
        <v>181</v>
      </c>
      <c r="T489" s="174" t="s">
        <v>143</v>
      </c>
      <c r="U489" s="160">
        <v>4.5999999999999999E-2</v>
      </c>
      <c r="V489" s="160">
        <f>ROUND(E489*U489,2)</f>
        <v>1.7</v>
      </c>
      <c r="W489" s="160"/>
      <c r="X489" s="160" t="s">
        <v>200</v>
      </c>
      <c r="Y489" s="151"/>
      <c r="Z489" s="151"/>
      <c r="AA489" s="151"/>
      <c r="AB489" s="151"/>
      <c r="AC489" s="151"/>
      <c r="AD489" s="151"/>
      <c r="AE489" s="151"/>
      <c r="AF489" s="151"/>
      <c r="AG489" s="151" t="s">
        <v>201</v>
      </c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ht="22.5" outlineLevel="1" x14ac:dyDescent="0.2">
      <c r="A490" s="158"/>
      <c r="B490" s="159"/>
      <c r="C490" s="252" t="s">
        <v>725</v>
      </c>
      <c r="D490" s="253"/>
      <c r="E490" s="253"/>
      <c r="F490" s="253"/>
      <c r="G490" s="253"/>
      <c r="H490" s="160"/>
      <c r="I490" s="160"/>
      <c r="J490" s="160"/>
      <c r="K490" s="160"/>
      <c r="L490" s="160"/>
      <c r="M490" s="160"/>
      <c r="N490" s="160"/>
      <c r="O490" s="160"/>
      <c r="P490" s="160"/>
      <c r="Q490" s="160"/>
      <c r="R490" s="160"/>
      <c r="S490" s="160"/>
      <c r="T490" s="160"/>
      <c r="U490" s="160"/>
      <c r="V490" s="160"/>
      <c r="W490" s="160"/>
      <c r="X490" s="160"/>
      <c r="Y490" s="151"/>
      <c r="Z490" s="151"/>
      <c r="AA490" s="151"/>
      <c r="AB490" s="151"/>
      <c r="AC490" s="151"/>
      <c r="AD490" s="151"/>
      <c r="AE490" s="151"/>
      <c r="AF490" s="151"/>
      <c r="AG490" s="151" t="s">
        <v>147</v>
      </c>
      <c r="AH490" s="151"/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75" t="str">
        <f>C490</f>
        <v>Vyfrézovaná drážka bude vyčištěna a ihned zalita trvale pružnou modifikovanou zálivkovou hmotou za horka a utěsněna. Úprava styčné spáry bude provedena v souladu s VL 2 212.05 – Detail těsnící zálivky a TP 115 – Opravy trhlin na vozovkách s asfaltovým krytem.</v>
      </c>
      <c r="BB490" s="151"/>
      <c r="BC490" s="151"/>
      <c r="BD490" s="151"/>
      <c r="BE490" s="151"/>
      <c r="BF490" s="151"/>
      <c r="BG490" s="151"/>
      <c r="BH490" s="151"/>
    </row>
    <row r="491" spans="1:60" outlineLevel="1" x14ac:dyDescent="0.2">
      <c r="A491" s="158"/>
      <c r="B491" s="159"/>
      <c r="C491" s="193" t="s">
        <v>726</v>
      </c>
      <c r="D491" s="182"/>
      <c r="E491" s="183">
        <v>37</v>
      </c>
      <c r="F491" s="160"/>
      <c r="G491" s="160"/>
      <c r="H491" s="160"/>
      <c r="I491" s="160"/>
      <c r="J491" s="160"/>
      <c r="K491" s="160"/>
      <c r="L491" s="160"/>
      <c r="M491" s="160"/>
      <c r="N491" s="160"/>
      <c r="O491" s="160"/>
      <c r="P491" s="160"/>
      <c r="Q491" s="160"/>
      <c r="R491" s="160"/>
      <c r="S491" s="160"/>
      <c r="T491" s="160"/>
      <c r="U491" s="160"/>
      <c r="V491" s="160"/>
      <c r="W491" s="160"/>
      <c r="X491" s="160"/>
      <c r="Y491" s="151"/>
      <c r="Z491" s="151"/>
      <c r="AA491" s="151"/>
      <c r="AB491" s="151"/>
      <c r="AC491" s="151"/>
      <c r="AD491" s="151"/>
      <c r="AE491" s="151"/>
      <c r="AF491" s="151"/>
      <c r="AG491" s="151" t="s">
        <v>205</v>
      </c>
      <c r="AH491" s="151">
        <v>5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ht="22.5" outlineLevel="1" x14ac:dyDescent="0.2">
      <c r="A492" s="168">
        <v>136</v>
      </c>
      <c r="B492" s="169" t="s">
        <v>727</v>
      </c>
      <c r="C492" s="178" t="s">
        <v>728</v>
      </c>
      <c r="D492" s="170" t="s">
        <v>556</v>
      </c>
      <c r="E492" s="171">
        <v>2</v>
      </c>
      <c r="F492" s="172"/>
      <c r="G492" s="173">
        <f>ROUND(E492*F492,2)</f>
        <v>0</v>
      </c>
      <c r="H492" s="172"/>
      <c r="I492" s="173">
        <f>ROUND(E492*H492,2)</f>
        <v>0</v>
      </c>
      <c r="J492" s="172"/>
      <c r="K492" s="173">
        <f>ROUND(E492*J492,2)</f>
        <v>0</v>
      </c>
      <c r="L492" s="173">
        <v>21</v>
      </c>
      <c r="M492" s="173">
        <f>G492*(1+L492/100)</f>
        <v>0</v>
      </c>
      <c r="N492" s="173">
        <v>5.1000000000000004E-3</v>
      </c>
      <c r="O492" s="173">
        <f>ROUND(E492*N492,2)</f>
        <v>0.01</v>
      </c>
      <c r="P492" s="173">
        <v>0</v>
      </c>
      <c r="Q492" s="173">
        <f>ROUND(E492*P492,2)</f>
        <v>0</v>
      </c>
      <c r="R492" s="173" t="s">
        <v>359</v>
      </c>
      <c r="S492" s="173" t="s">
        <v>142</v>
      </c>
      <c r="T492" s="174" t="s">
        <v>142</v>
      </c>
      <c r="U492" s="160">
        <v>0</v>
      </c>
      <c r="V492" s="160">
        <f>ROUND(E492*U492,2)</f>
        <v>0</v>
      </c>
      <c r="W492" s="160"/>
      <c r="X492" s="160" t="s">
        <v>360</v>
      </c>
      <c r="Y492" s="151"/>
      <c r="Z492" s="151"/>
      <c r="AA492" s="151"/>
      <c r="AB492" s="151"/>
      <c r="AC492" s="151"/>
      <c r="AD492" s="151"/>
      <c r="AE492" s="151"/>
      <c r="AF492" s="151"/>
      <c r="AG492" s="151" t="s">
        <v>361</v>
      </c>
      <c r="AH492" s="151"/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 x14ac:dyDescent="0.2">
      <c r="A493" s="158"/>
      <c r="B493" s="159"/>
      <c r="C493" s="193" t="s">
        <v>729</v>
      </c>
      <c r="D493" s="182"/>
      <c r="E493" s="183">
        <v>2</v>
      </c>
      <c r="F493" s="160"/>
      <c r="G493" s="160"/>
      <c r="H493" s="160"/>
      <c r="I493" s="160"/>
      <c r="J493" s="160"/>
      <c r="K493" s="160"/>
      <c r="L493" s="160"/>
      <c r="M493" s="160"/>
      <c r="N493" s="160"/>
      <c r="O493" s="160"/>
      <c r="P493" s="160"/>
      <c r="Q493" s="160"/>
      <c r="R493" s="160"/>
      <c r="S493" s="160"/>
      <c r="T493" s="160"/>
      <c r="U493" s="160"/>
      <c r="V493" s="160"/>
      <c r="W493" s="160"/>
      <c r="X493" s="160"/>
      <c r="Y493" s="151"/>
      <c r="Z493" s="151"/>
      <c r="AA493" s="151"/>
      <c r="AB493" s="151"/>
      <c r="AC493" s="151"/>
      <c r="AD493" s="151"/>
      <c r="AE493" s="151"/>
      <c r="AF493" s="151"/>
      <c r="AG493" s="151" t="s">
        <v>205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">
      <c r="A494" s="186">
        <v>137</v>
      </c>
      <c r="B494" s="187" t="s">
        <v>730</v>
      </c>
      <c r="C494" s="196" t="s">
        <v>731</v>
      </c>
      <c r="D494" s="188" t="s">
        <v>556</v>
      </c>
      <c r="E494" s="189">
        <v>2</v>
      </c>
      <c r="F494" s="190"/>
      <c r="G494" s="191">
        <f>ROUND(E494*F494,2)</f>
        <v>0</v>
      </c>
      <c r="H494" s="190"/>
      <c r="I494" s="191">
        <f>ROUND(E494*H494,2)</f>
        <v>0</v>
      </c>
      <c r="J494" s="190"/>
      <c r="K494" s="191">
        <f>ROUND(E494*J494,2)</f>
        <v>0</v>
      </c>
      <c r="L494" s="191">
        <v>21</v>
      </c>
      <c r="M494" s="191">
        <f>G494*(1+L494/100)</f>
        <v>0</v>
      </c>
      <c r="N494" s="191">
        <v>3.0000000000000001E-3</v>
      </c>
      <c r="O494" s="191">
        <f>ROUND(E494*N494,2)</f>
        <v>0.01</v>
      </c>
      <c r="P494" s="191">
        <v>0</v>
      </c>
      <c r="Q494" s="191">
        <f>ROUND(E494*P494,2)</f>
        <v>0</v>
      </c>
      <c r="R494" s="191"/>
      <c r="S494" s="191" t="s">
        <v>181</v>
      </c>
      <c r="T494" s="192" t="s">
        <v>143</v>
      </c>
      <c r="U494" s="160">
        <v>0</v>
      </c>
      <c r="V494" s="160">
        <f>ROUND(E494*U494,2)</f>
        <v>0</v>
      </c>
      <c r="W494" s="160"/>
      <c r="X494" s="160" t="s">
        <v>360</v>
      </c>
      <c r="Y494" s="151"/>
      <c r="Z494" s="151"/>
      <c r="AA494" s="151"/>
      <c r="AB494" s="151"/>
      <c r="AC494" s="151"/>
      <c r="AD494" s="151"/>
      <c r="AE494" s="151"/>
      <c r="AF494" s="151"/>
      <c r="AG494" s="151" t="s">
        <v>361</v>
      </c>
      <c r="AH494" s="151"/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 x14ac:dyDescent="0.2">
      <c r="A495" s="186">
        <v>138</v>
      </c>
      <c r="B495" s="187" t="s">
        <v>732</v>
      </c>
      <c r="C495" s="196" t="s">
        <v>733</v>
      </c>
      <c r="D495" s="188" t="s">
        <v>556</v>
      </c>
      <c r="E495" s="189">
        <v>1</v>
      </c>
      <c r="F495" s="190"/>
      <c r="G495" s="191">
        <f>ROUND(E495*F495,2)</f>
        <v>0</v>
      </c>
      <c r="H495" s="190"/>
      <c r="I495" s="191">
        <f>ROUND(E495*H495,2)</f>
        <v>0</v>
      </c>
      <c r="J495" s="190"/>
      <c r="K495" s="191">
        <f>ROUND(E495*J495,2)</f>
        <v>0</v>
      </c>
      <c r="L495" s="191">
        <v>21</v>
      </c>
      <c r="M495" s="191">
        <f>G495*(1+L495/100)</f>
        <v>0</v>
      </c>
      <c r="N495" s="191">
        <v>0</v>
      </c>
      <c r="O495" s="191">
        <f>ROUND(E495*N495,2)</f>
        <v>0</v>
      </c>
      <c r="P495" s="191">
        <v>0</v>
      </c>
      <c r="Q495" s="191">
        <f>ROUND(E495*P495,2)</f>
        <v>0</v>
      </c>
      <c r="R495" s="191" t="s">
        <v>359</v>
      </c>
      <c r="S495" s="191" t="s">
        <v>142</v>
      </c>
      <c r="T495" s="192" t="s">
        <v>142</v>
      </c>
      <c r="U495" s="160">
        <v>0</v>
      </c>
      <c r="V495" s="160">
        <f>ROUND(E495*U495,2)</f>
        <v>0</v>
      </c>
      <c r="W495" s="160"/>
      <c r="X495" s="160" t="s">
        <v>360</v>
      </c>
      <c r="Y495" s="151"/>
      <c r="Z495" s="151"/>
      <c r="AA495" s="151"/>
      <c r="AB495" s="151"/>
      <c r="AC495" s="151"/>
      <c r="AD495" s="151"/>
      <c r="AE495" s="151"/>
      <c r="AF495" s="151"/>
      <c r="AG495" s="151" t="s">
        <v>361</v>
      </c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 x14ac:dyDescent="0.2">
      <c r="A496" s="186">
        <v>139</v>
      </c>
      <c r="B496" s="187" t="s">
        <v>734</v>
      </c>
      <c r="C496" s="196" t="s">
        <v>735</v>
      </c>
      <c r="D496" s="188" t="s">
        <v>556</v>
      </c>
      <c r="E496" s="189">
        <v>3</v>
      </c>
      <c r="F496" s="190"/>
      <c r="G496" s="191">
        <f>ROUND(E496*F496,2)</f>
        <v>0</v>
      </c>
      <c r="H496" s="190"/>
      <c r="I496" s="191">
        <f>ROUND(E496*H496,2)</f>
        <v>0</v>
      </c>
      <c r="J496" s="190"/>
      <c r="K496" s="191">
        <f>ROUND(E496*J496,2)</f>
        <v>0</v>
      </c>
      <c r="L496" s="191">
        <v>21</v>
      </c>
      <c r="M496" s="191">
        <f>G496*(1+L496/100)</f>
        <v>0</v>
      </c>
      <c r="N496" s="191">
        <v>0</v>
      </c>
      <c r="O496" s="191">
        <f>ROUND(E496*N496,2)</f>
        <v>0</v>
      </c>
      <c r="P496" s="191">
        <v>0</v>
      </c>
      <c r="Q496" s="191">
        <f>ROUND(E496*P496,2)</f>
        <v>0</v>
      </c>
      <c r="R496" s="191" t="s">
        <v>359</v>
      </c>
      <c r="S496" s="191" t="s">
        <v>142</v>
      </c>
      <c r="T496" s="192" t="s">
        <v>142</v>
      </c>
      <c r="U496" s="160">
        <v>0</v>
      </c>
      <c r="V496" s="160">
        <f>ROUND(E496*U496,2)</f>
        <v>0</v>
      </c>
      <c r="W496" s="160"/>
      <c r="X496" s="160" t="s">
        <v>360</v>
      </c>
      <c r="Y496" s="151"/>
      <c r="Z496" s="151"/>
      <c r="AA496" s="151"/>
      <c r="AB496" s="151"/>
      <c r="AC496" s="151"/>
      <c r="AD496" s="151"/>
      <c r="AE496" s="151"/>
      <c r="AF496" s="151"/>
      <c r="AG496" s="151" t="s">
        <v>361</v>
      </c>
      <c r="AH496" s="151"/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ht="22.5" outlineLevel="1" x14ac:dyDescent="0.2">
      <c r="A497" s="168">
        <v>140</v>
      </c>
      <c r="B497" s="169" t="s">
        <v>736</v>
      </c>
      <c r="C497" s="178" t="s">
        <v>737</v>
      </c>
      <c r="D497" s="170" t="s">
        <v>212</v>
      </c>
      <c r="E497" s="171">
        <v>34</v>
      </c>
      <c r="F497" s="172"/>
      <c r="G497" s="173">
        <f>ROUND(E497*F497,2)</f>
        <v>0</v>
      </c>
      <c r="H497" s="172"/>
      <c r="I497" s="173">
        <f>ROUND(E497*H497,2)</f>
        <v>0</v>
      </c>
      <c r="J497" s="172"/>
      <c r="K497" s="173">
        <f>ROUND(E497*J497,2)</f>
        <v>0</v>
      </c>
      <c r="L497" s="173">
        <v>21</v>
      </c>
      <c r="M497" s="173">
        <f>G497*(1+L497/100)</f>
        <v>0</v>
      </c>
      <c r="N497" s="173">
        <v>1.2E-2</v>
      </c>
      <c r="O497" s="173">
        <f>ROUND(E497*N497,2)</f>
        <v>0.41</v>
      </c>
      <c r="P497" s="173">
        <v>0</v>
      </c>
      <c r="Q497" s="173">
        <f>ROUND(E497*P497,2)</f>
        <v>0</v>
      </c>
      <c r="R497" s="173"/>
      <c r="S497" s="173" t="s">
        <v>181</v>
      </c>
      <c r="T497" s="174" t="s">
        <v>143</v>
      </c>
      <c r="U497" s="160">
        <v>0</v>
      </c>
      <c r="V497" s="160">
        <f>ROUND(E497*U497,2)</f>
        <v>0</v>
      </c>
      <c r="W497" s="160"/>
      <c r="X497" s="160" t="s">
        <v>360</v>
      </c>
      <c r="Y497" s="151"/>
      <c r="Z497" s="151"/>
      <c r="AA497" s="151"/>
      <c r="AB497" s="151"/>
      <c r="AC497" s="151"/>
      <c r="AD497" s="151"/>
      <c r="AE497" s="151"/>
      <c r="AF497" s="151"/>
      <c r="AG497" s="151" t="s">
        <v>361</v>
      </c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">
      <c r="A498" s="158"/>
      <c r="B498" s="159"/>
      <c r="C498" s="252" t="s">
        <v>738</v>
      </c>
      <c r="D498" s="253"/>
      <c r="E498" s="253"/>
      <c r="F498" s="253"/>
      <c r="G498" s="253"/>
      <c r="H498" s="160"/>
      <c r="I498" s="160"/>
      <c r="J498" s="160"/>
      <c r="K498" s="160"/>
      <c r="L498" s="160"/>
      <c r="M498" s="160"/>
      <c r="N498" s="160"/>
      <c r="O498" s="160"/>
      <c r="P498" s="160"/>
      <c r="Q498" s="160"/>
      <c r="R498" s="160"/>
      <c r="S498" s="160"/>
      <c r="T498" s="160"/>
      <c r="U498" s="160"/>
      <c r="V498" s="160"/>
      <c r="W498" s="160"/>
      <c r="X498" s="160"/>
      <c r="Y498" s="151"/>
      <c r="Z498" s="151"/>
      <c r="AA498" s="151"/>
      <c r="AB498" s="151"/>
      <c r="AC498" s="151"/>
      <c r="AD498" s="151"/>
      <c r="AE498" s="151"/>
      <c r="AF498" s="151"/>
      <c r="AG498" s="151" t="s">
        <v>147</v>
      </c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ht="22.5" outlineLevel="1" x14ac:dyDescent="0.2">
      <c r="A499" s="168">
        <v>141</v>
      </c>
      <c r="B499" s="169" t="s">
        <v>739</v>
      </c>
      <c r="C499" s="178" t="s">
        <v>740</v>
      </c>
      <c r="D499" s="170" t="s">
        <v>556</v>
      </c>
      <c r="E499" s="171">
        <v>218.16</v>
      </c>
      <c r="F499" s="172"/>
      <c r="G499" s="173">
        <f>ROUND(E499*F499,2)</f>
        <v>0</v>
      </c>
      <c r="H499" s="172"/>
      <c r="I499" s="173">
        <f>ROUND(E499*H499,2)</f>
        <v>0</v>
      </c>
      <c r="J499" s="172"/>
      <c r="K499" s="173">
        <f>ROUND(E499*J499,2)</f>
        <v>0</v>
      </c>
      <c r="L499" s="173">
        <v>21</v>
      </c>
      <c r="M499" s="173">
        <f>G499*(1+L499/100)</f>
        <v>0</v>
      </c>
      <c r="N499" s="173">
        <v>0.06</v>
      </c>
      <c r="O499" s="173">
        <f>ROUND(E499*N499,2)</f>
        <v>13.09</v>
      </c>
      <c r="P499" s="173">
        <v>0</v>
      </c>
      <c r="Q499" s="173">
        <f>ROUND(E499*P499,2)</f>
        <v>0</v>
      </c>
      <c r="R499" s="173" t="s">
        <v>359</v>
      </c>
      <c r="S499" s="173" t="s">
        <v>142</v>
      </c>
      <c r="T499" s="174" t="s">
        <v>142</v>
      </c>
      <c r="U499" s="160">
        <v>0</v>
      </c>
      <c r="V499" s="160">
        <f>ROUND(E499*U499,2)</f>
        <v>0</v>
      </c>
      <c r="W499" s="160"/>
      <c r="X499" s="160" t="s">
        <v>360</v>
      </c>
      <c r="Y499" s="151"/>
      <c r="Z499" s="151"/>
      <c r="AA499" s="151"/>
      <c r="AB499" s="151"/>
      <c r="AC499" s="151"/>
      <c r="AD499" s="151"/>
      <c r="AE499" s="151"/>
      <c r="AF499" s="151"/>
      <c r="AG499" s="151" t="s">
        <v>361</v>
      </c>
      <c r="AH499" s="151"/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 x14ac:dyDescent="0.2">
      <c r="A500" s="158"/>
      <c r="B500" s="159"/>
      <c r="C500" s="193" t="s">
        <v>741</v>
      </c>
      <c r="D500" s="182"/>
      <c r="E500" s="183">
        <v>218.16</v>
      </c>
      <c r="F500" s="160"/>
      <c r="G500" s="160"/>
      <c r="H500" s="160"/>
      <c r="I500" s="160"/>
      <c r="J500" s="160"/>
      <c r="K500" s="160"/>
      <c r="L500" s="160"/>
      <c r="M500" s="160"/>
      <c r="N500" s="160"/>
      <c r="O500" s="160"/>
      <c r="P500" s="160"/>
      <c r="Q500" s="160"/>
      <c r="R500" s="160"/>
      <c r="S500" s="160"/>
      <c r="T500" s="160"/>
      <c r="U500" s="160"/>
      <c r="V500" s="160"/>
      <c r="W500" s="160"/>
      <c r="X500" s="160"/>
      <c r="Y500" s="151"/>
      <c r="Z500" s="151"/>
      <c r="AA500" s="151"/>
      <c r="AB500" s="151"/>
      <c r="AC500" s="151"/>
      <c r="AD500" s="151"/>
      <c r="AE500" s="151"/>
      <c r="AF500" s="151"/>
      <c r="AG500" s="151" t="s">
        <v>205</v>
      </c>
      <c r="AH500" s="151">
        <v>0</v>
      </c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 x14ac:dyDescent="0.2">
      <c r="A501" s="168">
        <v>142</v>
      </c>
      <c r="B501" s="169" t="s">
        <v>742</v>
      </c>
      <c r="C501" s="178" t="s">
        <v>743</v>
      </c>
      <c r="D501" s="170" t="s">
        <v>556</v>
      </c>
      <c r="E501" s="171">
        <v>510.05</v>
      </c>
      <c r="F501" s="172"/>
      <c r="G501" s="173">
        <f>ROUND(E501*F501,2)</f>
        <v>0</v>
      </c>
      <c r="H501" s="172"/>
      <c r="I501" s="173">
        <f>ROUND(E501*H501,2)</f>
        <v>0</v>
      </c>
      <c r="J501" s="172"/>
      <c r="K501" s="173">
        <f>ROUND(E501*J501,2)</f>
        <v>0</v>
      </c>
      <c r="L501" s="173">
        <v>21</v>
      </c>
      <c r="M501" s="173">
        <f>G501*(1+L501/100)</f>
        <v>0</v>
      </c>
      <c r="N501" s="173">
        <v>0.08</v>
      </c>
      <c r="O501" s="173">
        <f>ROUND(E501*N501,2)</f>
        <v>40.799999999999997</v>
      </c>
      <c r="P501" s="173">
        <v>0</v>
      </c>
      <c r="Q501" s="173">
        <f>ROUND(E501*P501,2)</f>
        <v>0</v>
      </c>
      <c r="R501" s="173" t="s">
        <v>359</v>
      </c>
      <c r="S501" s="173" t="s">
        <v>142</v>
      </c>
      <c r="T501" s="174" t="s">
        <v>142</v>
      </c>
      <c r="U501" s="160">
        <v>0</v>
      </c>
      <c r="V501" s="160">
        <f>ROUND(E501*U501,2)</f>
        <v>0</v>
      </c>
      <c r="W501" s="160"/>
      <c r="X501" s="160" t="s">
        <v>360</v>
      </c>
      <c r="Y501" s="151"/>
      <c r="Z501" s="151"/>
      <c r="AA501" s="151"/>
      <c r="AB501" s="151"/>
      <c r="AC501" s="151"/>
      <c r="AD501" s="151"/>
      <c r="AE501" s="151"/>
      <c r="AF501" s="151"/>
      <c r="AG501" s="151" t="s">
        <v>361</v>
      </c>
      <c r="AH501" s="151"/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 x14ac:dyDescent="0.2">
      <c r="A502" s="158"/>
      <c r="B502" s="159"/>
      <c r="C502" s="193" t="s">
        <v>744</v>
      </c>
      <c r="D502" s="182"/>
      <c r="E502" s="183">
        <v>510.05</v>
      </c>
      <c r="F502" s="160"/>
      <c r="G502" s="160"/>
      <c r="H502" s="160"/>
      <c r="I502" s="160"/>
      <c r="J502" s="160"/>
      <c r="K502" s="160"/>
      <c r="L502" s="160"/>
      <c r="M502" s="160"/>
      <c r="N502" s="160"/>
      <c r="O502" s="160"/>
      <c r="P502" s="160"/>
      <c r="Q502" s="160"/>
      <c r="R502" s="160"/>
      <c r="S502" s="160"/>
      <c r="T502" s="160"/>
      <c r="U502" s="160"/>
      <c r="V502" s="160"/>
      <c r="W502" s="160"/>
      <c r="X502" s="160"/>
      <c r="Y502" s="151"/>
      <c r="Z502" s="151"/>
      <c r="AA502" s="151"/>
      <c r="AB502" s="151"/>
      <c r="AC502" s="151"/>
      <c r="AD502" s="151"/>
      <c r="AE502" s="151"/>
      <c r="AF502" s="151"/>
      <c r="AG502" s="151" t="s">
        <v>205</v>
      </c>
      <c r="AH502" s="151">
        <v>0</v>
      </c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ht="22.5" outlineLevel="1" x14ac:dyDescent="0.2">
      <c r="A503" s="168">
        <v>143</v>
      </c>
      <c r="B503" s="169" t="s">
        <v>745</v>
      </c>
      <c r="C503" s="178" t="s">
        <v>746</v>
      </c>
      <c r="D503" s="170" t="s">
        <v>556</v>
      </c>
      <c r="E503" s="171">
        <v>135.34</v>
      </c>
      <c r="F503" s="172"/>
      <c r="G503" s="173">
        <f>ROUND(E503*F503,2)</f>
        <v>0</v>
      </c>
      <c r="H503" s="172"/>
      <c r="I503" s="173">
        <f>ROUND(E503*H503,2)</f>
        <v>0</v>
      </c>
      <c r="J503" s="172"/>
      <c r="K503" s="173">
        <f>ROUND(E503*J503,2)</f>
        <v>0</v>
      </c>
      <c r="L503" s="173">
        <v>21</v>
      </c>
      <c r="M503" s="173">
        <f>G503*(1+L503/100)</f>
        <v>0</v>
      </c>
      <c r="N503" s="173">
        <v>5.1999999999999998E-2</v>
      </c>
      <c r="O503" s="173">
        <f>ROUND(E503*N503,2)</f>
        <v>7.04</v>
      </c>
      <c r="P503" s="173">
        <v>0</v>
      </c>
      <c r="Q503" s="173">
        <f>ROUND(E503*P503,2)</f>
        <v>0</v>
      </c>
      <c r="R503" s="173" t="s">
        <v>359</v>
      </c>
      <c r="S503" s="173" t="s">
        <v>142</v>
      </c>
      <c r="T503" s="174" t="s">
        <v>142</v>
      </c>
      <c r="U503" s="160">
        <v>0</v>
      </c>
      <c r="V503" s="160">
        <f>ROUND(E503*U503,2)</f>
        <v>0</v>
      </c>
      <c r="W503" s="160"/>
      <c r="X503" s="160" t="s">
        <v>360</v>
      </c>
      <c r="Y503" s="151"/>
      <c r="Z503" s="151"/>
      <c r="AA503" s="151"/>
      <c r="AB503" s="151"/>
      <c r="AC503" s="151"/>
      <c r="AD503" s="151"/>
      <c r="AE503" s="151"/>
      <c r="AF503" s="151"/>
      <c r="AG503" s="151" t="s">
        <v>361</v>
      </c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1" x14ac:dyDescent="0.2">
      <c r="A504" s="158"/>
      <c r="B504" s="159"/>
      <c r="C504" s="193" t="s">
        <v>747</v>
      </c>
      <c r="D504" s="182"/>
      <c r="E504" s="183">
        <v>135.34</v>
      </c>
      <c r="F504" s="160"/>
      <c r="G504" s="160"/>
      <c r="H504" s="160"/>
      <c r="I504" s="160"/>
      <c r="J504" s="160"/>
      <c r="K504" s="160"/>
      <c r="L504" s="160"/>
      <c r="M504" s="160"/>
      <c r="N504" s="160"/>
      <c r="O504" s="160"/>
      <c r="P504" s="160"/>
      <c r="Q504" s="160"/>
      <c r="R504" s="160"/>
      <c r="S504" s="160"/>
      <c r="T504" s="160"/>
      <c r="U504" s="160"/>
      <c r="V504" s="160"/>
      <c r="W504" s="160"/>
      <c r="X504" s="160"/>
      <c r="Y504" s="151"/>
      <c r="Z504" s="151"/>
      <c r="AA504" s="151"/>
      <c r="AB504" s="151"/>
      <c r="AC504" s="151"/>
      <c r="AD504" s="151"/>
      <c r="AE504" s="151"/>
      <c r="AF504" s="151"/>
      <c r="AG504" s="151" t="s">
        <v>205</v>
      </c>
      <c r="AH504" s="151">
        <v>0</v>
      </c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ht="22.5" outlineLevel="1" x14ac:dyDescent="0.2">
      <c r="A505" s="168">
        <v>144</v>
      </c>
      <c r="B505" s="169" t="s">
        <v>748</v>
      </c>
      <c r="C505" s="178" t="s">
        <v>749</v>
      </c>
      <c r="D505" s="170" t="s">
        <v>556</v>
      </c>
      <c r="E505" s="171">
        <v>6.06</v>
      </c>
      <c r="F505" s="172"/>
      <c r="G505" s="173">
        <f>ROUND(E505*F505,2)</f>
        <v>0</v>
      </c>
      <c r="H505" s="172"/>
      <c r="I505" s="173">
        <f>ROUND(E505*H505,2)</f>
        <v>0</v>
      </c>
      <c r="J505" s="172"/>
      <c r="K505" s="173">
        <f>ROUND(E505*J505,2)</f>
        <v>0</v>
      </c>
      <c r="L505" s="173">
        <v>21</v>
      </c>
      <c r="M505" s="173">
        <f>G505*(1+L505/100)</f>
        <v>0</v>
      </c>
      <c r="N505" s="173">
        <v>6.9000000000000006E-2</v>
      </c>
      <c r="O505" s="173">
        <f>ROUND(E505*N505,2)</f>
        <v>0.42</v>
      </c>
      <c r="P505" s="173">
        <v>0</v>
      </c>
      <c r="Q505" s="173">
        <f>ROUND(E505*P505,2)</f>
        <v>0</v>
      </c>
      <c r="R505" s="173" t="s">
        <v>359</v>
      </c>
      <c r="S505" s="173" t="s">
        <v>142</v>
      </c>
      <c r="T505" s="174" t="s">
        <v>142</v>
      </c>
      <c r="U505" s="160">
        <v>0</v>
      </c>
      <c r="V505" s="160">
        <f>ROUND(E505*U505,2)</f>
        <v>0</v>
      </c>
      <c r="W505" s="160"/>
      <c r="X505" s="160" t="s">
        <v>360</v>
      </c>
      <c r="Y505" s="151"/>
      <c r="Z505" s="151"/>
      <c r="AA505" s="151"/>
      <c r="AB505" s="151"/>
      <c r="AC505" s="151"/>
      <c r="AD505" s="151"/>
      <c r="AE505" s="151"/>
      <c r="AF505" s="151"/>
      <c r="AG505" s="151" t="s">
        <v>361</v>
      </c>
      <c r="AH505" s="151"/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1" x14ac:dyDescent="0.2">
      <c r="A506" s="158"/>
      <c r="B506" s="159"/>
      <c r="C506" s="193" t="s">
        <v>750</v>
      </c>
      <c r="D506" s="182"/>
      <c r="E506" s="183">
        <v>6.06</v>
      </c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60"/>
      <c r="Y506" s="151"/>
      <c r="Z506" s="151"/>
      <c r="AA506" s="151"/>
      <c r="AB506" s="151"/>
      <c r="AC506" s="151"/>
      <c r="AD506" s="151"/>
      <c r="AE506" s="151"/>
      <c r="AF506" s="151"/>
      <c r="AG506" s="151" t="s">
        <v>205</v>
      </c>
      <c r="AH506" s="151">
        <v>0</v>
      </c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ht="22.5" outlineLevel="1" x14ac:dyDescent="0.2">
      <c r="A507" s="168">
        <v>145</v>
      </c>
      <c r="B507" s="169" t="s">
        <v>751</v>
      </c>
      <c r="C507" s="178" t="s">
        <v>752</v>
      </c>
      <c r="D507" s="170" t="s">
        <v>556</v>
      </c>
      <c r="E507" s="171">
        <v>5.05</v>
      </c>
      <c r="F507" s="172"/>
      <c r="G507" s="173">
        <f>ROUND(E507*F507,2)</f>
        <v>0</v>
      </c>
      <c r="H507" s="172"/>
      <c r="I507" s="173">
        <f>ROUND(E507*H507,2)</f>
        <v>0</v>
      </c>
      <c r="J507" s="172"/>
      <c r="K507" s="173">
        <f>ROUND(E507*J507,2)</f>
        <v>0</v>
      </c>
      <c r="L507" s="173">
        <v>21</v>
      </c>
      <c r="M507" s="173">
        <f>G507*(1+L507/100)</f>
        <v>0</v>
      </c>
      <c r="N507" s="173">
        <v>6.9000000000000006E-2</v>
      </c>
      <c r="O507" s="173">
        <f>ROUND(E507*N507,2)</f>
        <v>0.35</v>
      </c>
      <c r="P507" s="173">
        <v>0</v>
      </c>
      <c r="Q507" s="173">
        <f>ROUND(E507*P507,2)</f>
        <v>0</v>
      </c>
      <c r="R507" s="173" t="s">
        <v>359</v>
      </c>
      <c r="S507" s="173" t="s">
        <v>142</v>
      </c>
      <c r="T507" s="174" t="s">
        <v>142</v>
      </c>
      <c r="U507" s="160">
        <v>0</v>
      </c>
      <c r="V507" s="160">
        <f>ROUND(E507*U507,2)</f>
        <v>0</v>
      </c>
      <c r="W507" s="160"/>
      <c r="X507" s="160" t="s">
        <v>360</v>
      </c>
      <c r="Y507" s="151"/>
      <c r="Z507" s="151"/>
      <c r="AA507" s="151"/>
      <c r="AB507" s="151"/>
      <c r="AC507" s="151"/>
      <c r="AD507" s="151"/>
      <c r="AE507" s="151"/>
      <c r="AF507" s="151"/>
      <c r="AG507" s="151" t="s">
        <v>361</v>
      </c>
      <c r="AH507" s="151"/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 x14ac:dyDescent="0.2">
      <c r="A508" s="158"/>
      <c r="B508" s="159"/>
      <c r="C508" s="193" t="s">
        <v>753</v>
      </c>
      <c r="D508" s="182"/>
      <c r="E508" s="183">
        <v>5.05</v>
      </c>
      <c r="F508" s="160"/>
      <c r="G508" s="160"/>
      <c r="H508" s="160"/>
      <c r="I508" s="160"/>
      <c r="J508" s="160"/>
      <c r="K508" s="160"/>
      <c r="L508" s="160"/>
      <c r="M508" s="160"/>
      <c r="N508" s="160"/>
      <c r="O508" s="160"/>
      <c r="P508" s="160"/>
      <c r="Q508" s="160"/>
      <c r="R508" s="160"/>
      <c r="S508" s="160"/>
      <c r="T508" s="160"/>
      <c r="U508" s="160"/>
      <c r="V508" s="160"/>
      <c r="W508" s="160"/>
      <c r="X508" s="160"/>
      <c r="Y508" s="151"/>
      <c r="Z508" s="151"/>
      <c r="AA508" s="151"/>
      <c r="AB508" s="151"/>
      <c r="AC508" s="151"/>
      <c r="AD508" s="151"/>
      <c r="AE508" s="151"/>
      <c r="AF508" s="151"/>
      <c r="AG508" s="151" t="s">
        <v>205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ht="22.5" outlineLevel="1" x14ac:dyDescent="0.2">
      <c r="A509" s="168">
        <v>146</v>
      </c>
      <c r="B509" s="169" t="s">
        <v>754</v>
      </c>
      <c r="C509" s="178" t="s">
        <v>755</v>
      </c>
      <c r="D509" s="170" t="s">
        <v>556</v>
      </c>
      <c r="E509" s="171">
        <v>14.14</v>
      </c>
      <c r="F509" s="172"/>
      <c r="G509" s="173">
        <f>ROUND(E509*F509,2)</f>
        <v>0</v>
      </c>
      <c r="H509" s="172"/>
      <c r="I509" s="173">
        <f>ROUND(E509*H509,2)</f>
        <v>0</v>
      </c>
      <c r="J509" s="172"/>
      <c r="K509" s="173">
        <f>ROUND(E509*J509,2)</f>
        <v>0</v>
      </c>
      <c r="L509" s="173">
        <v>21</v>
      </c>
      <c r="M509" s="173">
        <f>G509*(1+L509/100)</f>
        <v>0</v>
      </c>
      <c r="N509" s="173">
        <v>5.8999999999999997E-2</v>
      </c>
      <c r="O509" s="173">
        <f>ROUND(E509*N509,2)</f>
        <v>0.83</v>
      </c>
      <c r="P509" s="173">
        <v>0</v>
      </c>
      <c r="Q509" s="173">
        <f>ROUND(E509*P509,2)</f>
        <v>0</v>
      </c>
      <c r="R509" s="173" t="s">
        <v>359</v>
      </c>
      <c r="S509" s="173" t="s">
        <v>142</v>
      </c>
      <c r="T509" s="174" t="s">
        <v>142</v>
      </c>
      <c r="U509" s="160">
        <v>0</v>
      </c>
      <c r="V509" s="160">
        <f>ROUND(E509*U509,2)</f>
        <v>0</v>
      </c>
      <c r="W509" s="160"/>
      <c r="X509" s="160" t="s">
        <v>360</v>
      </c>
      <c r="Y509" s="151"/>
      <c r="Z509" s="151"/>
      <c r="AA509" s="151"/>
      <c r="AB509" s="151"/>
      <c r="AC509" s="151"/>
      <c r="AD509" s="151"/>
      <c r="AE509" s="151"/>
      <c r="AF509" s="151"/>
      <c r="AG509" s="151" t="s">
        <v>361</v>
      </c>
      <c r="AH509" s="151"/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 x14ac:dyDescent="0.2">
      <c r="A510" s="158"/>
      <c r="B510" s="159"/>
      <c r="C510" s="193" t="s">
        <v>756</v>
      </c>
      <c r="D510" s="182"/>
      <c r="E510" s="183">
        <v>14.14</v>
      </c>
      <c r="F510" s="160"/>
      <c r="G510" s="160"/>
      <c r="H510" s="160"/>
      <c r="I510" s="160"/>
      <c r="J510" s="160"/>
      <c r="K510" s="160"/>
      <c r="L510" s="160"/>
      <c r="M510" s="160"/>
      <c r="N510" s="160"/>
      <c r="O510" s="160"/>
      <c r="P510" s="160"/>
      <c r="Q510" s="160"/>
      <c r="R510" s="160"/>
      <c r="S510" s="160"/>
      <c r="T510" s="160"/>
      <c r="U510" s="160"/>
      <c r="V510" s="160"/>
      <c r="W510" s="160"/>
      <c r="X510" s="160"/>
      <c r="Y510" s="151"/>
      <c r="Z510" s="151"/>
      <c r="AA510" s="151"/>
      <c r="AB510" s="151"/>
      <c r="AC510" s="151"/>
      <c r="AD510" s="151"/>
      <c r="AE510" s="151"/>
      <c r="AF510" s="151"/>
      <c r="AG510" s="151" t="s">
        <v>205</v>
      </c>
      <c r="AH510" s="151">
        <v>0</v>
      </c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x14ac:dyDescent="0.2">
      <c r="A511" s="162" t="s">
        <v>137</v>
      </c>
      <c r="B511" s="163" t="s">
        <v>89</v>
      </c>
      <c r="C511" s="177" t="s">
        <v>90</v>
      </c>
      <c r="D511" s="164"/>
      <c r="E511" s="165"/>
      <c r="F511" s="166"/>
      <c r="G511" s="166">
        <f>SUMIF(AG512:AG517,"&lt;&gt;NOR",G512:G517)</f>
        <v>0</v>
      </c>
      <c r="H511" s="166"/>
      <c r="I511" s="166">
        <f>SUM(I512:I517)</f>
        <v>0</v>
      </c>
      <c r="J511" s="166"/>
      <c r="K511" s="166">
        <f>SUM(K512:K517)</f>
        <v>0</v>
      </c>
      <c r="L511" s="166"/>
      <c r="M511" s="166">
        <f>SUM(M512:M517)</f>
        <v>0</v>
      </c>
      <c r="N511" s="166"/>
      <c r="O511" s="166">
        <f>SUM(O512:O517)</f>
        <v>10.98</v>
      </c>
      <c r="P511" s="166"/>
      <c r="Q511" s="166">
        <f>SUM(Q512:Q517)</f>
        <v>0</v>
      </c>
      <c r="R511" s="166"/>
      <c r="S511" s="166"/>
      <c r="T511" s="167"/>
      <c r="U511" s="161"/>
      <c r="V511" s="161">
        <f>SUM(V512:V517)</f>
        <v>19.73</v>
      </c>
      <c r="W511" s="161"/>
      <c r="X511" s="161"/>
      <c r="AG511" t="s">
        <v>138</v>
      </c>
    </row>
    <row r="512" spans="1:60" outlineLevel="1" x14ac:dyDescent="0.2">
      <c r="A512" s="168">
        <v>147</v>
      </c>
      <c r="B512" s="169" t="s">
        <v>757</v>
      </c>
      <c r="C512" s="178" t="s">
        <v>758</v>
      </c>
      <c r="D512" s="170" t="s">
        <v>223</v>
      </c>
      <c r="E512" s="171">
        <v>5.38</v>
      </c>
      <c r="F512" s="172"/>
      <c r="G512" s="173">
        <f>ROUND(E512*F512,2)</f>
        <v>0</v>
      </c>
      <c r="H512" s="172"/>
      <c r="I512" s="173">
        <f>ROUND(E512*H512,2)</f>
        <v>0</v>
      </c>
      <c r="J512" s="172"/>
      <c r="K512" s="173">
        <f>ROUND(E512*J512,2)</f>
        <v>0</v>
      </c>
      <c r="L512" s="173">
        <v>21</v>
      </c>
      <c r="M512" s="173">
        <f>G512*(1+L512/100)</f>
        <v>0</v>
      </c>
      <c r="N512" s="173">
        <v>1.8050999999999999</v>
      </c>
      <c r="O512" s="173">
        <f>ROUND(E512*N512,2)</f>
        <v>9.7100000000000009</v>
      </c>
      <c r="P512" s="173">
        <v>0</v>
      </c>
      <c r="Q512" s="173">
        <f>ROUND(E512*P512,2)</f>
        <v>0</v>
      </c>
      <c r="R512" s="173" t="s">
        <v>451</v>
      </c>
      <c r="S512" s="173" t="s">
        <v>142</v>
      </c>
      <c r="T512" s="174" t="s">
        <v>142</v>
      </c>
      <c r="U512" s="160">
        <v>2.68</v>
      </c>
      <c r="V512" s="160">
        <f>ROUND(E512*U512,2)</f>
        <v>14.42</v>
      </c>
      <c r="W512" s="160"/>
      <c r="X512" s="160" t="s">
        <v>200</v>
      </c>
      <c r="Y512" s="151"/>
      <c r="Z512" s="151"/>
      <c r="AA512" s="151"/>
      <c r="AB512" s="151"/>
      <c r="AC512" s="151"/>
      <c r="AD512" s="151"/>
      <c r="AE512" s="151"/>
      <c r="AF512" s="151"/>
      <c r="AG512" s="151" t="s">
        <v>201</v>
      </c>
      <c r="AH512" s="151"/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 x14ac:dyDescent="0.2">
      <c r="A513" s="158"/>
      <c r="B513" s="159"/>
      <c r="C513" s="252" t="s">
        <v>759</v>
      </c>
      <c r="D513" s="253"/>
      <c r="E513" s="253"/>
      <c r="F513" s="253"/>
      <c r="G513" s="253"/>
      <c r="H513" s="160"/>
      <c r="I513" s="160"/>
      <c r="J513" s="160"/>
      <c r="K513" s="160"/>
      <c r="L513" s="160"/>
      <c r="M513" s="160"/>
      <c r="N513" s="160"/>
      <c r="O513" s="160"/>
      <c r="P513" s="160"/>
      <c r="Q513" s="160"/>
      <c r="R513" s="160"/>
      <c r="S513" s="160"/>
      <c r="T513" s="160"/>
      <c r="U513" s="160"/>
      <c r="V513" s="160"/>
      <c r="W513" s="160"/>
      <c r="X513" s="160"/>
      <c r="Y513" s="151"/>
      <c r="Z513" s="151"/>
      <c r="AA513" s="151"/>
      <c r="AB513" s="151"/>
      <c r="AC513" s="151"/>
      <c r="AD513" s="151"/>
      <c r="AE513" s="151"/>
      <c r="AF513" s="151"/>
      <c r="AG513" s="151" t="s">
        <v>147</v>
      </c>
      <c r="AH513" s="151"/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75" t="str">
        <f>C513</f>
        <v>Výplň šachty suspenzí, případně zásyp vhodným kamenivem se zhutněním (Edef=45 Mpa) po úroveň zemní pláně.</v>
      </c>
      <c r="BB513" s="151"/>
      <c r="BC513" s="151"/>
      <c r="BD513" s="151"/>
      <c r="BE513" s="151"/>
      <c r="BF513" s="151"/>
      <c r="BG513" s="151"/>
      <c r="BH513" s="151"/>
    </row>
    <row r="514" spans="1:60" outlineLevel="1" x14ac:dyDescent="0.2">
      <c r="A514" s="158"/>
      <c r="B514" s="159"/>
      <c r="C514" s="193" t="s">
        <v>760</v>
      </c>
      <c r="D514" s="182"/>
      <c r="E514" s="183">
        <v>5.38</v>
      </c>
      <c r="F514" s="160"/>
      <c r="G514" s="160"/>
      <c r="H514" s="160"/>
      <c r="I514" s="160"/>
      <c r="J514" s="160"/>
      <c r="K514" s="160"/>
      <c r="L514" s="160"/>
      <c r="M514" s="160"/>
      <c r="N514" s="160"/>
      <c r="O514" s="160"/>
      <c r="P514" s="160"/>
      <c r="Q514" s="160"/>
      <c r="R514" s="160"/>
      <c r="S514" s="160"/>
      <c r="T514" s="160"/>
      <c r="U514" s="160"/>
      <c r="V514" s="160"/>
      <c r="W514" s="160"/>
      <c r="X514" s="160"/>
      <c r="Y514" s="151"/>
      <c r="Z514" s="151"/>
      <c r="AA514" s="151"/>
      <c r="AB514" s="151"/>
      <c r="AC514" s="151"/>
      <c r="AD514" s="151"/>
      <c r="AE514" s="151"/>
      <c r="AF514" s="151"/>
      <c r="AG514" s="151" t="s">
        <v>205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">
      <c r="A515" s="168">
        <v>148</v>
      </c>
      <c r="B515" s="169" t="s">
        <v>761</v>
      </c>
      <c r="C515" s="178" t="s">
        <v>762</v>
      </c>
      <c r="D515" s="170" t="s">
        <v>763</v>
      </c>
      <c r="E515" s="171">
        <v>40</v>
      </c>
      <c r="F515" s="172"/>
      <c r="G515" s="173">
        <f>ROUND(E515*F515,2)</f>
        <v>0</v>
      </c>
      <c r="H515" s="172"/>
      <c r="I515" s="173">
        <f>ROUND(E515*H515,2)</f>
        <v>0</v>
      </c>
      <c r="J515" s="172"/>
      <c r="K515" s="173">
        <f>ROUND(E515*J515,2)</f>
        <v>0</v>
      </c>
      <c r="L515" s="173">
        <v>21</v>
      </c>
      <c r="M515" s="173">
        <f>G515*(1+L515/100)</f>
        <v>0</v>
      </c>
      <c r="N515" s="173">
        <v>3.184E-2</v>
      </c>
      <c r="O515" s="173">
        <f>ROUND(E515*N515,2)</f>
        <v>1.27</v>
      </c>
      <c r="P515" s="173">
        <v>0</v>
      </c>
      <c r="Q515" s="173">
        <f>ROUND(E515*P515,2)</f>
        <v>0</v>
      </c>
      <c r="R515" s="173" t="s">
        <v>451</v>
      </c>
      <c r="S515" s="173" t="s">
        <v>142</v>
      </c>
      <c r="T515" s="174" t="s">
        <v>142</v>
      </c>
      <c r="U515" s="160">
        <v>0.13269</v>
      </c>
      <c r="V515" s="160">
        <f>ROUND(E515*U515,2)</f>
        <v>5.31</v>
      </c>
      <c r="W515" s="160"/>
      <c r="X515" s="160" t="s">
        <v>200</v>
      </c>
      <c r="Y515" s="151"/>
      <c r="Z515" s="151"/>
      <c r="AA515" s="151"/>
      <c r="AB515" s="151"/>
      <c r="AC515" s="151"/>
      <c r="AD515" s="151"/>
      <c r="AE515" s="151"/>
      <c r="AF515" s="151"/>
      <c r="AG515" s="151" t="s">
        <v>201</v>
      </c>
      <c r="AH515" s="151"/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 x14ac:dyDescent="0.2">
      <c r="A516" s="158"/>
      <c r="B516" s="159"/>
      <c r="C516" s="252" t="s">
        <v>764</v>
      </c>
      <c r="D516" s="253"/>
      <c r="E516" s="253"/>
      <c r="F516" s="253"/>
      <c r="G516" s="253"/>
      <c r="H516" s="160"/>
      <c r="I516" s="160"/>
      <c r="J516" s="160"/>
      <c r="K516" s="160"/>
      <c r="L516" s="160"/>
      <c r="M516" s="160"/>
      <c r="N516" s="160"/>
      <c r="O516" s="160"/>
      <c r="P516" s="160"/>
      <c r="Q516" s="160"/>
      <c r="R516" s="160"/>
      <c r="S516" s="160"/>
      <c r="T516" s="160"/>
      <c r="U516" s="160"/>
      <c r="V516" s="160"/>
      <c r="W516" s="160"/>
      <c r="X516" s="160"/>
      <c r="Y516" s="151"/>
      <c r="Z516" s="151"/>
      <c r="AA516" s="151"/>
      <c r="AB516" s="151"/>
      <c r="AC516" s="151"/>
      <c r="AD516" s="151"/>
      <c r="AE516" s="151"/>
      <c r="AF516" s="151"/>
      <c r="AG516" s="151" t="s">
        <v>147</v>
      </c>
      <c r="AH516" s="151"/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 x14ac:dyDescent="0.2">
      <c r="A517" s="158"/>
      <c r="B517" s="159"/>
      <c r="C517" s="193" t="s">
        <v>765</v>
      </c>
      <c r="D517" s="182"/>
      <c r="E517" s="183">
        <v>40</v>
      </c>
      <c r="F517" s="160"/>
      <c r="G517" s="160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60"/>
      <c r="Y517" s="151"/>
      <c r="Z517" s="151"/>
      <c r="AA517" s="151"/>
      <c r="AB517" s="151"/>
      <c r="AC517" s="151"/>
      <c r="AD517" s="151"/>
      <c r="AE517" s="151"/>
      <c r="AF517" s="151"/>
      <c r="AG517" s="151" t="s">
        <v>205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x14ac:dyDescent="0.2">
      <c r="A518" s="162" t="s">
        <v>137</v>
      </c>
      <c r="B518" s="163" t="s">
        <v>91</v>
      </c>
      <c r="C518" s="177" t="s">
        <v>92</v>
      </c>
      <c r="D518" s="164"/>
      <c r="E518" s="165"/>
      <c r="F518" s="166"/>
      <c r="G518" s="166">
        <f>SUMIF(AG519:AG530,"&lt;&gt;NOR",G519:G530)</f>
        <v>0</v>
      </c>
      <c r="H518" s="166"/>
      <c r="I518" s="166">
        <f>SUM(I519:I530)</f>
        <v>0</v>
      </c>
      <c r="J518" s="166"/>
      <c r="K518" s="166">
        <f>SUM(K519:K530)</f>
        <v>0</v>
      </c>
      <c r="L518" s="166"/>
      <c r="M518" s="166">
        <f>SUM(M519:M530)</f>
        <v>0</v>
      </c>
      <c r="N518" s="166"/>
      <c r="O518" s="166">
        <f>SUM(O519:O530)</f>
        <v>0</v>
      </c>
      <c r="P518" s="166"/>
      <c r="Q518" s="166">
        <f>SUM(Q519:Q530)</f>
        <v>0.17</v>
      </c>
      <c r="R518" s="166"/>
      <c r="S518" s="166"/>
      <c r="T518" s="167"/>
      <c r="U518" s="161"/>
      <c r="V518" s="161">
        <f>SUM(V519:V530)</f>
        <v>44.18</v>
      </c>
      <c r="W518" s="161"/>
      <c r="X518" s="161"/>
      <c r="AG518" t="s">
        <v>138</v>
      </c>
    </row>
    <row r="519" spans="1:60" ht="33.75" outlineLevel="1" x14ac:dyDescent="0.2">
      <c r="A519" s="168">
        <v>149</v>
      </c>
      <c r="B519" s="169" t="s">
        <v>766</v>
      </c>
      <c r="C519" s="178" t="s">
        <v>767</v>
      </c>
      <c r="D519" s="170" t="s">
        <v>556</v>
      </c>
      <c r="E519" s="171">
        <v>2</v>
      </c>
      <c r="F519" s="172"/>
      <c r="G519" s="173">
        <f>ROUND(E519*F519,2)</f>
        <v>0</v>
      </c>
      <c r="H519" s="172"/>
      <c r="I519" s="173">
        <f>ROUND(E519*H519,2)</f>
        <v>0</v>
      </c>
      <c r="J519" s="172"/>
      <c r="K519" s="173">
        <f>ROUND(E519*J519,2)</f>
        <v>0</v>
      </c>
      <c r="L519" s="173">
        <v>21</v>
      </c>
      <c r="M519" s="173">
        <f>G519*(1+L519/100)</f>
        <v>0</v>
      </c>
      <c r="N519" s="173">
        <v>0</v>
      </c>
      <c r="O519" s="173">
        <f>ROUND(E519*N519,2)</f>
        <v>0</v>
      </c>
      <c r="P519" s="173">
        <v>8.2000000000000003E-2</v>
      </c>
      <c r="Q519" s="173">
        <f>ROUND(E519*P519,2)</f>
        <v>0.16</v>
      </c>
      <c r="R519" s="173" t="s">
        <v>199</v>
      </c>
      <c r="S519" s="173" t="s">
        <v>142</v>
      </c>
      <c r="T519" s="174" t="s">
        <v>142</v>
      </c>
      <c r="U519" s="160">
        <v>0.58799999999999997</v>
      </c>
      <c r="V519" s="160">
        <f>ROUND(E519*U519,2)</f>
        <v>1.18</v>
      </c>
      <c r="W519" s="160"/>
      <c r="X519" s="160" t="s">
        <v>200</v>
      </c>
      <c r="Y519" s="151"/>
      <c r="Z519" s="151"/>
      <c r="AA519" s="151"/>
      <c r="AB519" s="151"/>
      <c r="AC519" s="151"/>
      <c r="AD519" s="151"/>
      <c r="AE519" s="151"/>
      <c r="AF519" s="151"/>
      <c r="AG519" s="151" t="s">
        <v>201</v>
      </c>
      <c r="AH519" s="151"/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 x14ac:dyDescent="0.2">
      <c r="A520" s="158"/>
      <c r="B520" s="159"/>
      <c r="C520" s="263" t="s">
        <v>768</v>
      </c>
      <c r="D520" s="264"/>
      <c r="E520" s="264"/>
      <c r="F520" s="264"/>
      <c r="G520" s="264"/>
      <c r="H520" s="160"/>
      <c r="I520" s="160"/>
      <c r="J520" s="160"/>
      <c r="K520" s="160"/>
      <c r="L520" s="160"/>
      <c r="M520" s="160"/>
      <c r="N520" s="160"/>
      <c r="O520" s="160"/>
      <c r="P520" s="160"/>
      <c r="Q520" s="160"/>
      <c r="R520" s="160"/>
      <c r="S520" s="160"/>
      <c r="T520" s="160"/>
      <c r="U520" s="160"/>
      <c r="V520" s="160"/>
      <c r="W520" s="160"/>
      <c r="X520" s="160"/>
      <c r="Y520" s="151"/>
      <c r="Z520" s="151"/>
      <c r="AA520" s="151"/>
      <c r="AB520" s="151"/>
      <c r="AC520" s="151"/>
      <c r="AD520" s="151"/>
      <c r="AE520" s="151"/>
      <c r="AF520" s="151"/>
      <c r="AG520" s="151" t="s">
        <v>203</v>
      </c>
      <c r="AH520" s="151"/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75" t="str">
        <f>C520</f>
        <v>s uložením hmot na skládku na vzdálenost do 3 m nebo s naložením na dopravní prostředek, se zásypem jam a jeho zhutněním</v>
      </c>
      <c r="BB520" s="151"/>
      <c r="BC520" s="151"/>
      <c r="BD520" s="151"/>
      <c r="BE520" s="151"/>
      <c r="BF520" s="151"/>
      <c r="BG520" s="151"/>
      <c r="BH520" s="151"/>
    </row>
    <row r="521" spans="1:60" outlineLevel="1" x14ac:dyDescent="0.2">
      <c r="A521" s="168">
        <v>150</v>
      </c>
      <c r="B521" s="169" t="s">
        <v>769</v>
      </c>
      <c r="C521" s="178" t="s">
        <v>770</v>
      </c>
      <c r="D521" s="170" t="s">
        <v>556</v>
      </c>
      <c r="E521" s="171">
        <v>3</v>
      </c>
      <c r="F521" s="172"/>
      <c r="G521" s="173">
        <f>ROUND(E521*F521,2)</f>
        <v>0</v>
      </c>
      <c r="H521" s="172"/>
      <c r="I521" s="173">
        <f>ROUND(E521*H521,2)</f>
        <v>0</v>
      </c>
      <c r="J521" s="172"/>
      <c r="K521" s="173">
        <f>ROUND(E521*J521,2)</f>
        <v>0</v>
      </c>
      <c r="L521" s="173">
        <v>21</v>
      </c>
      <c r="M521" s="173">
        <f>G521*(1+L521/100)</f>
        <v>0</v>
      </c>
      <c r="N521" s="173">
        <v>0</v>
      </c>
      <c r="O521" s="173">
        <f>ROUND(E521*N521,2)</f>
        <v>0</v>
      </c>
      <c r="P521" s="173">
        <v>4.0000000000000001E-3</v>
      </c>
      <c r="Q521" s="173">
        <f>ROUND(E521*P521,2)</f>
        <v>0.01</v>
      </c>
      <c r="R521" s="173" t="s">
        <v>199</v>
      </c>
      <c r="S521" s="173" t="s">
        <v>142</v>
      </c>
      <c r="T521" s="174" t="s">
        <v>142</v>
      </c>
      <c r="U521" s="160">
        <v>0.17399999999999999</v>
      </c>
      <c r="V521" s="160">
        <f>ROUND(E521*U521,2)</f>
        <v>0.52</v>
      </c>
      <c r="W521" s="160"/>
      <c r="X521" s="160" t="s">
        <v>200</v>
      </c>
      <c r="Y521" s="151"/>
      <c r="Z521" s="151"/>
      <c r="AA521" s="151"/>
      <c r="AB521" s="151"/>
      <c r="AC521" s="151"/>
      <c r="AD521" s="151"/>
      <c r="AE521" s="151"/>
      <c r="AF521" s="151"/>
      <c r="AG521" s="151" t="s">
        <v>201</v>
      </c>
      <c r="AH521" s="151"/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1" x14ac:dyDescent="0.2">
      <c r="A522" s="158"/>
      <c r="B522" s="159"/>
      <c r="C522" s="263" t="s">
        <v>771</v>
      </c>
      <c r="D522" s="264"/>
      <c r="E522" s="264"/>
      <c r="F522" s="264"/>
      <c r="G522" s="264"/>
      <c r="H522" s="160"/>
      <c r="I522" s="160"/>
      <c r="J522" s="160"/>
      <c r="K522" s="160"/>
      <c r="L522" s="160"/>
      <c r="M522" s="160"/>
      <c r="N522" s="160"/>
      <c r="O522" s="160"/>
      <c r="P522" s="160"/>
      <c r="Q522" s="160"/>
      <c r="R522" s="160"/>
      <c r="S522" s="160"/>
      <c r="T522" s="160"/>
      <c r="U522" s="160"/>
      <c r="V522" s="160"/>
      <c r="W522" s="160"/>
      <c r="X522" s="160"/>
      <c r="Y522" s="151"/>
      <c r="Z522" s="151"/>
      <c r="AA522" s="151"/>
      <c r="AB522" s="151"/>
      <c r="AC522" s="151"/>
      <c r="AD522" s="151"/>
      <c r="AE522" s="151"/>
      <c r="AF522" s="151"/>
      <c r="AG522" s="151" t="s">
        <v>203</v>
      </c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1" x14ac:dyDescent="0.2">
      <c r="A523" s="168">
        <v>151</v>
      </c>
      <c r="B523" s="169" t="s">
        <v>772</v>
      </c>
      <c r="C523" s="178" t="s">
        <v>773</v>
      </c>
      <c r="D523" s="170" t="s">
        <v>212</v>
      </c>
      <c r="E523" s="171">
        <v>34</v>
      </c>
      <c r="F523" s="172"/>
      <c r="G523" s="173">
        <f>ROUND(E523*F523,2)</f>
        <v>0</v>
      </c>
      <c r="H523" s="172"/>
      <c r="I523" s="173">
        <f>ROUND(E523*H523,2)</f>
        <v>0</v>
      </c>
      <c r="J523" s="172"/>
      <c r="K523" s="173">
        <f>ROUND(E523*J523,2)</f>
        <v>0</v>
      </c>
      <c r="L523" s="173">
        <v>21</v>
      </c>
      <c r="M523" s="173">
        <f>G523*(1+L523/100)</f>
        <v>0</v>
      </c>
      <c r="N523" s="173">
        <v>0</v>
      </c>
      <c r="O523" s="173">
        <f>ROUND(E523*N523,2)</f>
        <v>0</v>
      </c>
      <c r="P523" s="173">
        <v>0</v>
      </c>
      <c r="Q523" s="173">
        <f>ROUND(E523*P523,2)</f>
        <v>0</v>
      </c>
      <c r="R523" s="173"/>
      <c r="S523" s="173" t="s">
        <v>181</v>
      </c>
      <c r="T523" s="174" t="s">
        <v>143</v>
      </c>
      <c r="U523" s="160">
        <v>0.36</v>
      </c>
      <c r="V523" s="160">
        <f>ROUND(E523*U523,2)</f>
        <v>12.24</v>
      </c>
      <c r="W523" s="160"/>
      <c r="X523" s="160" t="s">
        <v>200</v>
      </c>
      <c r="Y523" s="151"/>
      <c r="Z523" s="151"/>
      <c r="AA523" s="151"/>
      <c r="AB523" s="151"/>
      <c r="AC523" s="151"/>
      <c r="AD523" s="151"/>
      <c r="AE523" s="151"/>
      <c r="AF523" s="151"/>
      <c r="AG523" s="151" t="s">
        <v>201</v>
      </c>
      <c r="AH523" s="151"/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 x14ac:dyDescent="0.2">
      <c r="A524" s="158"/>
      <c r="B524" s="159"/>
      <c r="C524" s="252" t="s">
        <v>774</v>
      </c>
      <c r="D524" s="253"/>
      <c r="E524" s="253"/>
      <c r="F524" s="253"/>
      <c r="G524" s="253"/>
      <c r="H524" s="160"/>
      <c r="I524" s="160"/>
      <c r="J524" s="160"/>
      <c r="K524" s="160"/>
      <c r="L524" s="160"/>
      <c r="M524" s="160"/>
      <c r="N524" s="160"/>
      <c r="O524" s="160"/>
      <c r="P524" s="160"/>
      <c r="Q524" s="160"/>
      <c r="R524" s="160"/>
      <c r="S524" s="160"/>
      <c r="T524" s="160"/>
      <c r="U524" s="160"/>
      <c r="V524" s="160"/>
      <c r="W524" s="160"/>
      <c r="X524" s="160"/>
      <c r="Y524" s="151"/>
      <c r="Z524" s="151"/>
      <c r="AA524" s="151"/>
      <c r="AB524" s="151"/>
      <c r="AC524" s="151"/>
      <c r="AD524" s="151"/>
      <c r="AE524" s="151"/>
      <c r="AF524" s="151"/>
      <c r="AG524" s="151" t="s">
        <v>147</v>
      </c>
      <c r="AH524" s="151"/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75" t="str">
        <f>C524</f>
        <v>Odstranění zábradlí s naložením na dopravní prostředek. Odvezení, uložení a poplatek na nejbližší řízené skládce.</v>
      </c>
      <c r="BB524" s="151"/>
      <c r="BC524" s="151"/>
      <c r="BD524" s="151"/>
      <c r="BE524" s="151"/>
      <c r="BF524" s="151"/>
      <c r="BG524" s="151"/>
      <c r="BH524" s="151"/>
    </row>
    <row r="525" spans="1:60" outlineLevel="1" x14ac:dyDescent="0.2">
      <c r="A525" s="158"/>
      <c r="B525" s="159"/>
      <c r="C525" s="193" t="s">
        <v>775</v>
      </c>
      <c r="D525" s="182"/>
      <c r="E525" s="183">
        <v>34</v>
      </c>
      <c r="F525" s="160"/>
      <c r="G525" s="160"/>
      <c r="H525" s="160"/>
      <c r="I525" s="160"/>
      <c r="J525" s="160"/>
      <c r="K525" s="160"/>
      <c r="L525" s="160"/>
      <c r="M525" s="160"/>
      <c r="N525" s="160"/>
      <c r="O525" s="160"/>
      <c r="P525" s="160"/>
      <c r="Q525" s="160"/>
      <c r="R525" s="160"/>
      <c r="S525" s="160"/>
      <c r="T525" s="160"/>
      <c r="U525" s="160"/>
      <c r="V525" s="160"/>
      <c r="W525" s="160"/>
      <c r="X525" s="160"/>
      <c r="Y525" s="151"/>
      <c r="Z525" s="151"/>
      <c r="AA525" s="151"/>
      <c r="AB525" s="151"/>
      <c r="AC525" s="151"/>
      <c r="AD525" s="151"/>
      <c r="AE525" s="151"/>
      <c r="AF525" s="151"/>
      <c r="AG525" s="151" t="s">
        <v>205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 x14ac:dyDescent="0.2">
      <c r="A526" s="168">
        <v>152</v>
      </c>
      <c r="B526" s="169" t="s">
        <v>776</v>
      </c>
      <c r="C526" s="178" t="s">
        <v>777</v>
      </c>
      <c r="D526" s="170" t="s">
        <v>212</v>
      </c>
      <c r="E526" s="171">
        <v>84</v>
      </c>
      <c r="F526" s="172"/>
      <c r="G526" s="173">
        <f>ROUND(E526*F526,2)</f>
        <v>0</v>
      </c>
      <c r="H526" s="172"/>
      <c r="I526" s="173">
        <f>ROUND(E526*H526,2)</f>
        <v>0</v>
      </c>
      <c r="J526" s="172"/>
      <c r="K526" s="173">
        <f>ROUND(E526*J526,2)</f>
        <v>0</v>
      </c>
      <c r="L526" s="173">
        <v>21</v>
      </c>
      <c r="M526" s="173">
        <f>G526*(1+L526/100)</f>
        <v>0</v>
      </c>
      <c r="N526" s="173">
        <v>0</v>
      </c>
      <c r="O526" s="173">
        <f>ROUND(E526*N526,2)</f>
        <v>0</v>
      </c>
      <c r="P526" s="173">
        <v>0</v>
      </c>
      <c r="Q526" s="173">
        <f>ROUND(E526*P526,2)</f>
        <v>0</v>
      </c>
      <c r="R526" s="173"/>
      <c r="S526" s="173" t="s">
        <v>181</v>
      </c>
      <c r="T526" s="174" t="s">
        <v>143</v>
      </c>
      <c r="U526" s="160">
        <v>0.36</v>
      </c>
      <c r="V526" s="160">
        <f>ROUND(E526*U526,2)</f>
        <v>30.24</v>
      </c>
      <c r="W526" s="160"/>
      <c r="X526" s="160" t="s">
        <v>200</v>
      </c>
      <c r="Y526" s="151"/>
      <c r="Z526" s="151"/>
      <c r="AA526" s="151"/>
      <c r="AB526" s="151"/>
      <c r="AC526" s="151"/>
      <c r="AD526" s="151"/>
      <c r="AE526" s="151"/>
      <c r="AF526" s="151"/>
      <c r="AG526" s="151" t="s">
        <v>201</v>
      </c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1" x14ac:dyDescent="0.2">
      <c r="A527" s="158"/>
      <c r="B527" s="159"/>
      <c r="C527" s="252" t="s">
        <v>778</v>
      </c>
      <c r="D527" s="253"/>
      <c r="E527" s="253"/>
      <c r="F527" s="253"/>
      <c r="G527" s="253"/>
      <c r="H527" s="160"/>
      <c r="I527" s="160"/>
      <c r="J527" s="160"/>
      <c r="K527" s="160"/>
      <c r="L527" s="160"/>
      <c r="M527" s="160"/>
      <c r="N527" s="160"/>
      <c r="O527" s="160"/>
      <c r="P527" s="160"/>
      <c r="Q527" s="160"/>
      <c r="R527" s="160"/>
      <c r="S527" s="160"/>
      <c r="T527" s="160"/>
      <c r="U527" s="160"/>
      <c r="V527" s="160"/>
      <c r="W527" s="160"/>
      <c r="X527" s="160"/>
      <c r="Y527" s="151"/>
      <c r="Z527" s="151"/>
      <c r="AA527" s="151"/>
      <c r="AB527" s="151"/>
      <c r="AC527" s="151"/>
      <c r="AD527" s="151"/>
      <c r="AE527" s="151"/>
      <c r="AF527" s="151"/>
      <c r="AG527" s="151" t="s">
        <v>147</v>
      </c>
      <c r="AH527" s="151"/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 x14ac:dyDescent="0.2">
      <c r="A528" s="158"/>
      <c r="B528" s="159"/>
      <c r="C528" s="193" t="s">
        <v>779</v>
      </c>
      <c r="D528" s="182"/>
      <c r="E528" s="183">
        <v>84</v>
      </c>
      <c r="F528" s="160"/>
      <c r="G528" s="160"/>
      <c r="H528" s="160"/>
      <c r="I528" s="160"/>
      <c r="J528" s="160"/>
      <c r="K528" s="160"/>
      <c r="L528" s="160"/>
      <c r="M528" s="160"/>
      <c r="N528" s="160"/>
      <c r="O528" s="160"/>
      <c r="P528" s="160"/>
      <c r="Q528" s="160"/>
      <c r="R528" s="160"/>
      <c r="S528" s="160"/>
      <c r="T528" s="160"/>
      <c r="U528" s="160"/>
      <c r="V528" s="160"/>
      <c r="W528" s="160"/>
      <c r="X528" s="160"/>
      <c r="Y528" s="151"/>
      <c r="Z528" s="151"/>
      <c r="AA528" s="151"/>
      <c r="AB528" s="151"/>
      <c r="AC528" s="151"/>
      <c r="AD528" s="151"/>
      <c r="AE528" s="151"/>
      <c r="AF528" s="151"/>
      <c r="AG528" s="151" t="s">
        <v>205</v>
      </c>
      <c r="AH528" s="151">
        <v>0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 x14ac:dyDescent="0.2">
      <c r="A529" s="168">
        <v>153</v>
      </c>
      <c r="B529" s="169" t="s">
        <v>780</v>
      </c>
      <c r="C529" s="178" t="s">
        <v>781</v>
      </c>
      <c r="D529" s="170" t="s">
        <v>556</v>
      </c>
      <c r="E529" s="171">
        <v>1</v>
      </c>
      <c r="F529" s="172"/>
      <c r="G529" s="173">
        <f>ROUND(E529*F529,2)</f>
        <v>0</v>
      </c>
      <c r="H529" s="172"/>
      <c r="I529" s="173">
        <f>ROUND(E529*H529,2)</f>
        <v>0</v>
      </c>
      <c r="J529" s="172"/>
      <c r="K529" s="173">
        <f>ROUND(E529*J529,2)</f>
        <v>0</v>
      </c>
      <c r="L529" s="173">
        <v>21</v>
      </c>
      <c r="M529" s="173">
        <f>G529*(1+L529/100)</f>
        <v>0</v>
      </c>
      <c r="N529" s="173">
        <v>0</v>
      </c>
      <c r="O529" s="173">
        <f>ROUND(E529*N529,2)</f>
        <v>0</v>
      </c>
      <c r="P529" s="173">
        <v>0</v>
      </c>
      <c r="Q529" s="173">
        <f>ROUND(E529*P529,2)</f>
        <v>0</v>
      </c>
      <c r="R529" s="173"/>
      <c r="S529" s="173" t="s">
        <v>181</v>
      </c>
      <c r="T529" s="174" t="s">
        <v>143</v>
      </c>
      <c r="U529" s="160">
        <v>0</v>
      </c>
      <c r="V529" s="160">
        <f>ROUND(E529*U529,2)</f>
        <v>0</v>
      </c>
      <c r="W529" s="160"/>
      <c r="X529" s="160" t="s">
        <v>200</v>
      </c>
      <c r="Y529" s="151"/>
      <c r="Z529" s="151"/>
      <c r="AA529" s="151"/>
      <c r="AB529" s="151"/>
      <c r="AC529" s="151"/>
      <c r="AD529" s="151"/>
      <c r="AE529" s="151"/>
      <c r="AF529" s="151"/>
      <c r="AG529" s="151" t="s">
        <v>201</v>
      </c>
      <c r="AH529" s="151"/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">
      <c r="A530" s="158"/>
      <c r="B530" s="159"/>
      <c r="C530" s="252" t="s">
        <v>782</v>
      </c>
      <c r="D530" s="253"/>
      <c r="E530" s="253"/>
      <c r="F530" s="253"/>
      <c r="G530" s="253"/>
      <c r="H530" s="160"/>
      <c r="I530" s="160"/>
      <c r="J530" s="160"/>
      <c r="K530" s="160"/>
      <c r="L530" s="160"/>
      <c r="M530" s="160"/>
      <c r="N530" s="160"/>
      <c r="O530" s="160"/>
      <c r="P530" s="160"/>
      <c r="Q530" s="160"/>
      <c r="R530" s="160"/>
      <c r="S530" s="160"/>
      <c r="T530" s="160"/>
      <c r="U530" s="160"/>
      <c r="V530" s="160"/>
      <c r="W530" s="160"/>
      <c r="X530" s="160"/>
      <c r="Y530" s="151"/>
      <c r="Z530" s="151"/>
      <c r="AA530" s="151"/>
      <c r="AB530" s="151"/>
      <c r="AC530" s="151"/>
      <c r="AD530" s="151"/>
      <c r="AE530" s="151"/>
      <c r="AF530" s="151"/>
      <c r="AG530" s="151" t="s">
        <v>147</v>
      </c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75" t="str">
        <f>C530</f>
        <v>Odpadkový koš odvezen a uložen na meziskládku a dovezen zpět na místo upotřebení. Nezapočteno do odvozu a uložení na skládku.</v>
      </c>
      <c r="BB530" s="151"/>
      <c r="BC530" s="151"/>
      <c r="BD530" s="151"/>
      <c r="BE530" s="151"/>
      <c r="BF530" s="151"/>
      <c r="BG530" s="151"/>
      <c r="BH530" s="151"/>
    </row>
    <row r="531" spans="1:60" x14ac:dyDescent="0.2">
      <c r="A531" s="162" t="s">
        <v>137</v>
      </c>
      <c r="B531" s="163" t="s">
        <v>93</v>
      </c>
      <c r="C531" s="177" t="s">
        <v>94</v>
      </c>
      <c r="D531" s="164"/>
      <c r="E531" s="165"/>
      <c r="F531" s="166"/>
      <c r="G531" s="166">
        <f>SUMIF(AG532:AG548,"&lt;&gt;NOR",G532:G548)</f>
        <v>0</v>
      </c>
      <c r="H531" s="166"/>
      <c r="I531" s="166">
        <f>SUM(I532:I548)</f>
        <v>0</v>
      </c>
      <c r="J531" s="166"/>
      <c r="K531" s="166">
        <f>SUM(K532:K548)</f>
        <v>0</v>
      </c>
      <c r="L531" s="166"/>
      <c r="M531" s="166">
        <f>SUM(M532:M548)</f>
        <v>0</v>
      </c>
      <c r="N531" s="166"/>
      <c r="O531" s="166">
        <f>SUM(O532:O548)</f>
        <v>0</v>
      </c>
      <c r="P531" s="166"/>
      <c r="Q531" s="166">
        <f>SUM(Q532:Q548)</f>
        <v>472.65000000000003</v>
      </c>
      <c r="R531" s="166"/>
      <c r="S531" s="166"/>
      <c r="T531" s="167"/>
      <c r="U531" s="161"/>
      <c r="V531" s="161">
        <f>SUM(V532:V548)</f>
        <v>42.089999999999996</v>
      </c>
      <c r="W531" s="161"/>
      <c r="X531" s="161"/>
      <c r="AG531" t="s">
        <v>138</v>
      </c>
    </row>
    <row r="532" spans="1:60" ht="22.5" outlineLevel="1" x14ac:dyDescent="0.2">
      <c r="A532" s="168">
        <v>154</v>
      </c>
      <c r="B532" s="169" t="s">
        <v>783</v>
      </c>
      <c r="C532" s="178" t="s">
        <v>784</v>
      </c>
      <c r="D532" s="170" t="s">
        <v>198</v>
      </c>
      <c r="E532" s="171">
        <v>20.5</v>
      </c>
      <c r="F532" s="172"/>
      <c r="G532" s="173">
        <f>ROUND(E532*F532,2)</f>
        <v>0</v>
      </c>
      <c r="H532" s="172"/>
      <c r="I532" s="173">
        <f>ROUND(E532*H532,2)</f>
        <v>0</v>
      </c>
      <c r="J532" s="172"/>
      <c r="K532" s="173">
        <f>ROUND(E532*J532,2)</f>
        <v>0</v>
      </c>
      <c r="L532" s="173">
        <v>21</v>
      </c>
      <c r="M532" s="173">
        <f>G532*(1+L532/100)</f>
        <v>0</v>
      </c>
      <c r="N532" s="173">
        <v>0</v>
      </c>
      <c r="O532" s="173">
        <f>ROUND(E532*N532,2)</f>
        <v>0</v>
      </c>
      <c r="P532" s="173">
        <v>0.312</v>
      </c>
      <c r="Q532" s="173">
        <f>ROUND(E532*P532,2)</f>
        <v>6.4</v>
      </c>
      <c r="R532" s="173" t="s">
        <v>199</v>
      </c>
      <c r="S532" s="173" t="s">
        <v>142</v>
      </c>
      <c r="T532" s="174" t="s">
        <v>142</v>
      </c>
      <c r="U532" s="160">
        <v>1.0709</v>
      </c>
      <c r="V532" s="160">
        <f>ROUND(E532*U532,2)</f>
        <v>21.95</v>
      </c>
      <c r="W532" s="160"/>
      <c r="X532" s="160" t="s">
        <v>200</v>
      </c>
      <c r="Y532" s="151"/>
      <c r="Z532" s="151"/>
      <c r="AA532" s="151"/>
      <c r="AB532" s="151"/>
      <c r="AC532" s="151"/>
      <c r="AD532" s="151"/>
      <c r="AE532" s="151"/>
      <c r="AF532" s="151"/>
      <c r="AG532" s="151" t="s">
        <v>201</v>
      </c>
      <c r="AH532" s="151"/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1" x14ac:dyDescent="0.2">
      <c r="A533" s="158"/>
      <c r="B533" s="159"/>
      <c r="C533" s="252" t="s">
        <v>785</v>
      </c>
      <c r="D533" s="253"/>
      <c r="E533" s="253"/>
      <c r="F533" s="253"/>
      <c r="G533" s="253"/>
      <c r="H533" s="160"/>
      <c r="I533" s="160"/>
      <c r="J533" s="160"/>
      <c r="K533" s="160"/>
      <c r="L533" s="160"/>
      <c r="M533" s="160"/>
      <c r="N533" s="160"/>
      <c r="O533" s="160"/>
      <c r="P533" s="160"/>
      <c r="Q533" s="160"/>
      <c r="R533" s="160"/>
      <c r="S533" s="160"/>
      <c r="T533" s="160"/>
      <c r="U533" s="160"/>
      <c r="V533" s="160"/>
      <c r="W533" s="160"/>
      <c r="X533" s="160"/>
      <c r="Y533" s="151"/>
      <c r="Z533" s="151"/>
      <c r="AA533" s="151"/>
      <c r="AB533" s="151"/>
      <c r="AC533" s="151"/>
      <c r="AD533" s="151"/>
      <c r="AE533" s="151"/>
      <c r="AF533" s="151"/>
      <c r="AG533" s="151" t="s">
        <v>147</v>
      </c>
      <c r="AH533" s="151"/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75" t="str">
        <f>C533</f>
        <v>Rozebrání betonové dlažby uložené do betonového lože s naložením na dopravní prostředek. Bourání dlažební kostky včetně lože.</v>
      </c>
      <c r="BB533" s="151"/>
      <c r="BC533" s="151"/>
      <c r="BD533" s="151"/>
      <c r="BE533" s="151"/>
      <c r="BF533" s="151"/>
      <c r="BG533" s="151"/>
      <c r="BH533" s="151"/>
    </row>
    <row r="534" spans="1:60" outlineLevel="1" x14ac:dyDescent="0.2">
      <c r="A534" s="158"/>
      <c r="B534" s="159"/>
      <c r="C534" s="254" t="s">
        <v>786</v>
      </c>
      <c r="D534" s="255"/>
      <c r="E534" s="255"/>
      <c r="F534" s="255"/>
      <c r="G534" s="255"/>
      <c r="H534" s="160"/>
      <c r="I534" s="160"/>
      <c r="J534" s="160"/>
      <c r="K534" s="160"/>
      <c r="L534" s="160"/>
      <c r="M534" s="160"/>
      <c r="N534" s="160"/>
      <c r="O534" s="160"/>
      <c r="P534" s="160"/>
      <c r="Q534" s="160"/>
      <c r="R534" s="160"/>
      <c r="S534" s="160"/>
      <c r="T534" s="160"/>
      <c r="U534" s="160"/>
      <c r="V534" s="160"/>
      <c r="W534" s="160"/>
      <c r="X534" s="160"/>
      <c r="Y534" s="151"/>
      <c r="Z534" s="151"/>
      <c r="AA534" s="151"/>
      <c r="AB534" s="151"/>
      <c r="AC534" s="151"/>
      <c r="AD534" s="151"/>
      <c r="AE534" s="151"/>
      <c r="AF534" s="151"/>
      <c r="AG534" s="151" t="s">
        <v>147</v>
      </c>
      <c r="AH534" s="151"/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 x14ac:dyDescent="0.2">
      <c r="A535" s="158"/>
      <c r="B535" s="159"/>
      <c r="C535" s="193" t="s">
        <v>787</v>
      </c>
      <c r="D535" s="182"/>
      <c r="E535" s="183">
        <v>16.5</v>
      </c>
      <c r="F535" s="160"/>
      <c r="G535" s="160"/>
      <c r="H535" s="160"/>
      <c r="I535" s="160"/>
      <c r="J535" s="160"/>
      <c r="K535" s="160"/>
      <c r="L535" s="160"/>
      <c r="M535" s="160"/>
      <c r="N535" s="160"/>
      <c r="O535" s="160"/>
      <c r="P535" s="160"/>
      <c r="Q535" s="160"/>
      <c r="R535" s="160"/>
      <c r="S535" s="160"/>
      <c r="T535" s="160"/>
      <c r="U535" s="160"/>
      <c r="V535" s="160"/>
      <c r="W535" s="160"/>
      <c r="X535" s="160"/>
      <c r="Y535" s="151"/>
      <c r="Z535" s="151"/>
      <c r="AA535" s="151"/>
      <c r="AB535" s="151"/>
      <c r="AC535" s="151"/>
      <c r="AD535" s="151"/>
      <c r="AE535" s="151"/>
      <c r="AF535" s="151"/>
      <c r="AG535" s="151" t="s">
        <v>205</v>
      </c>
      <c r="AH535" s="151">
        <v>0</v>
      </c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 x14ac:dyDescent="0.2">
      <c r="A536" s="158"/>
      <c r="B536" s="159"/>
      <c r="C536" s="193" t="s">
        <v>788</v>
      </c>
      <c r="D536" s="182"/>
      <c r="E536" s="183">
        <v>4</v>
      </c>
      <c r="F536" s="160"/>
      <c r="G536" s="160"/>
      <c r="H536" s="160"/>
      <c r="I536" s="160"/>
      <c r="J536" s="160"/>
      <c r="K536" s="160"/>
      <c r="L536" s="160"/>
      <c r="M536" s="160"/>
      <c r="N536" s="160"/>
      <c r="O536" s="160"/>
      <c r="P536" s="160"/>
      <c r="Q536" s="160"/>
      <c r="R536" s="160"/>
      <c r="S536" s="160"/>
      <c r="T536" s="160"/>
      <c r="U536" s="160"/>
      <c r="V536" s="160"/>
      <c r="W536" s="160"/>
      <c r="X536" s="160"/>
      <c r="Y536" s="151"/>
      <c r="Z536" s="151"/>
      <c r="AA536" s="151"/>
      <c r="AB536" s="151"/>
      <c r="AC536" s="151"/>
      <c r="AD536" s="151"/>
      <c r="AE536" s="151"/>
      <c r="AF536" s="151"/>
      <c r="AG536" s="151" t="s">
        <v>205</v>
      </c>
      <c r="AH536" s="151">
        <v>0</v>
      </c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ht="22.5" outlineLevel="1" x14ac:dyDescent="0.2">
      <c r="A537" s="168">
        <v>155</v>
      </c>
      <c r="B537" s="169" t="s">
        <v>789</v>
      </c>
      <c r="C537" s="178" t="s">
        <v>790</v>
      </c>
      <c r="D537" s="170" t="s">
        <v>198</v>
      </c>
      <c r="E537" s="171">
        <v>2.2999999999999998</v>
      </c>
      <c r="F537" s="172"/>
      <c r="G537" s="173">
        <f>ROUND(E537*F537,2)</f>
        <v>0</v>
      </c>
      <c r="H537" s="172"/>
      <c r="I537" s="173">
        <f>ROUND(E537*H537,2)</f>
        <v>0</v>
      </c>
      <c r="J537" s="172"/>
      <c r="K537" s="173">
        <f>ROUND(E537*J537,2)</f>
        <v>0</v>
      </c>
      <c r="L537" s="173">
        <v>21</v>
      </c>
      <c r="M537" s="173">
        <f>G537*(1+L537/100)</f>
        <v>0</v>
      </c>
      <c r="N537" s="173">
        <v>0</v>
      </c>
      <c r="O537" s="173">
        <f>ROUND(E537*N537,2)</f>
        <v>0</v>
      </c>
      <c r="P537" s="173">
        <v>0.36</v>
      </c>
      <c r="Q537" s="173">
        <f>ROUND(E537*P537,2)</f>
        <v>0.83</v>
      </c>
      <c r="R537" s="173" t="s">
        <v>199</v>
      </c>
      <c r="S537" s="173" t="s">
        <v>142</v>
      </c>
      <c r="T537" s="174" t="s">
        <v>142</v>
      </c>
      <c r="U537" s="160">
        <v>4.4999999999999998E-2</v>
      </c>
      <c r="V537" s="160">
        <f>ROUND(E537*U537,2)</f>
        <v>0.1</v>
      </c>
      <c r="W537" s="160"/>
      <c r="X537" s="160" t="s">
        <v>200</v>
      </c>
      <c r="Y537" s="151"/>
      <c r="Z537" s="151"/>
      <c r="AA537" s="151"/>
      <c r="AB537" s="151"/>
      <c r="AC537" s="151"/>
      <c r="AD537" s="151"/>
      <c r="AE537" s="151"/>
      <c r="AF537" s="151"/>
      <c r="AG537" s="151" t="s">
        <v>201</v>
      </c>
      <c r="AH537" s="151"/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ht="22.5" outlineLevel="1" x14ac:dyDescent="0.2">
      <c r="A538" s="158"/>
      <c r="B538" s="159"/>
      <c r="C538" s="252" t="s">
        <v>791</v>
      </c>
      <c r="D538" s="253"/>
      <c r="E538" s="253"/>
      <c r="F538" s="253"/>
      <c r="G538" s="253"/>
      <c r="H538" s="160"/>
      <c r="I538" s="160"/>
      <c r="J538" s="160"/>
      <c r="K538" s="160"/>
      <c r="L538" s="160"/>
      <c r="M538" s="160"/>
      <c r="N538" s="160"/>
      <c r="O538" s="160"/>
      <c r="P538" s="160"/>
      <c r="Q538" s="160"/>
      <c r="R538" s="160"/>
      <c r="S538" s="160"/>
      <c r="T538" s="160"/>
      <c r="U538" s="160"/>
      <c r="V538" s="160"/>
      <c r="W538" s="160"/>
      <c r="X538" s="160"/>
      <c r="Y538" s="151"/>
      <c r="Z538" s="151"/>
      <c r="AA538" s="151"/>
      <c r="AB538" s="151"/>
      <c r="AC538" s="151"/>
      <c r="AD538" s="151"/>
      <c r="AE538" s="151"/>
      <c r="AF538" s="151"/>
      <c r="AG538" s="151" t="s">
        <v>147</v>
      </c>
      <c r="AH538" s="151"/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75" t="str">
        <f>C538</f>
        <v>Rozebrání drobné žulové dlažební kostky uložené do betonového lože s naložením na dopravní prostředek. Bourání dlažební kostky včetně lože.</v>
      </c>
      <c r="BB538" s="151"/>
      <c r="BC538" s="151"/>
      <c r="BD538" s="151"/>
      <c r="BE538" s="151"/>
      <c r="BF538" s="151"/>
      <c r="BG538" s="151"/>
      <c r="BH538" s="151"/>
    </row>
    <row r="539" spans="1:60" outlineLevel="1" x14ac:dyDescent="0.2">
      <c r="A539" s="158"/>
      <c r="B539" s="159"/>
      <c r="C539" s="254" t="s">
        <v>792</v>
      </c>
      <c r="D539" s="255"/>
      <c r="E539" s="255"/>
      <c r="F539" s="255"/>
      <c r="G539" s="255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60"/>
      <c r="Y539" s="151"/>
      <c r="Z539" s="151"/>
      <c r="AA539" s="151"/>
      <c r="AB539" s="151"/>
      <c r="AC539" s="151"/>
      <c r="AD539" s="151"/>
      <c r="AE539" s="151"/>
      <c r="AF539" s="151"/>
      <c r="AG539" s="151" t="s">
        <v>147</v>
      </c>
      <c r="AH539" s="151"/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 x14ac:dyDescent="0.2">
      <c r="A540" s="158"/>
      <c r="B540" s="159"/>
      <c r="C540" s="193" t="s">
        <v>793</v>
      </c>
      <c r="D540" s="182"/>
      <c r="E540" s="183">
        <v>2.2999999999999998</v>
      </c>
      <c r="F540" s="160"/>
      <c r="G540" s="160"/>
      <c r="H540" s="160"/>
      <c r="I540" s="160"/>
      <c r="J540" s="160"/>
      <c r="K540" s="160"/>
      <c r="L540" s="160"/>
      <c r="M540" s="160"/>
      <c r="N540" s="160"/>
      <c r="O540" s="160"/>
      <c r="P540" s="160"/>
      <c r="Q540" s="160"/>
      <c r="R540" s="160"/>
      <c r="S540" s="160"/>
      <c r="T540" s="160"/>
      <c r="U540" s="160"/>
      <c r="V540" s="160"/>
      <c r="W540" s="160"/>
      <c r="X540" s="160"/>
      <c r="Y540" s="151"/>
      <c r="Z540" s="151"/>
      <c r="AA540" s="151"/>
      <c r="AB540" s="151"/>
      <c r="AC540" s="151"/>
      <c r="AD540" s="151"/>
      <c r="AE540" s="151"/>
      <c r="AF540" s="151"/>
      <c r="AG540" s="151" t="s">
        <v>205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ht="22.5" outlineLevel="1" x14ac:dyDescent="0.2">
      <c r="A541" s="168">
        <v>156</v>
      </c>
      <c r="B541" s="169" t="s">
        <v>794</v>
      </c>
      <c r="C541" s="178" t="s">
        <v>795</v>
      </c>
      <c r="D541" s="170" t="s">
        <v>198</v>
      </c>
      <c r="E541" s="171">
        <v>907.8</v>
      </c>
      <c r="F541" s="172"/>
      <c r="G541" s="173">
        <f>ROUND(E541*F541,2)</f>
        <v>0</v>
      </c>
      <c r="H541" s="172"/>
      <c r="I541" s="173">
        <f>ROUND(E541*H541,2)</f>
        <v>0</v>
      </c>
      <c r="J541" s="172"/>
      <c r="K541" s="173">
        <f>ROUND(E541*J541,2)</f>
        <v>0</v>
      </c>
      <c r="L541" s="173">
        <v>21</v>
      </c>
      <c r="M541" s="173">
        <f>G541*(1+L541/100)</f>
        <v>0</v>
      </c>
      <c r="N541" s="173">
        <v>0</v>
      </c>
      <c r="O541" s="173">
        <f>ROUND(E541*N541,2)</f>
        <v>0</v>
      </c>
      <c r="P541" s="173">
        <v>0.51085999999999998</v>
      </c>
      <c r="Q541" s="173">
        <f>ROUND(E541*P541,2)</f>
        <v>463.76</v>
      </c>
      <c r="R541" s="173" t="s">
        <v>199</v>
      </c>
      <c r="S541" s="173" t="s">
        <v>142</v>
      </c>
      <c r="T541" s="174" t="s">
        <v>142</v>
      </c>
      <c r="U541" s="160">
        <v>2.1999999999999999E-2</v>
      </c>
      <c r="V541" s="160">
        <f>ROUND(E541*U541,2)</f>
        <v>19.97</v>
      </c>
      <c r="W541" s="160"/>
      <c r="X541" s="160" t="s">
        <v>200</v>
      </c>
      <c r="Y541" s="151"/>
      <c r="Z541" s="151"/>
      <c r="AA541" s="151"/>
      <c r="AB541" s="151"/>
      <c r="AC541" s="151"/>
      <c r="AD541" s="151"/>
      <c r="AE541" s="151"/>
      <c r="AF541" s="151"/>
      <c r="AG541" s="151" t="s">
        <v>201</v>
      </c>
      <c r="AH541" s="151"/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1" x14ac:dyDescent="0.2">
      <c r="A542" s="158"/>
      <c r="B542" s="159"/>
      <c r="C542" s="193" t="s">
        <v>796</v>
      </c>
      <c r="D542" s="182"/>
      <c r="E542" s="183">
        <v>834.6</v>
      </c>
      <c r="F542" s="160"/>
      <c r="G542" s="160"/>
      <c r="H542" s="160"/>
      <c r="I542" s="160"/>
      <c r="J542" s="160"/>
      <c r="K542" s="160"/>
      <c r="L542" s="160"/>
      <c r="M542" s="160"/>
      <c r="N542" s="160"/>
      <c r="O542" s="160"/>
      <c r="P542" s="160"/>
      <c r="Q542" s="160"/>
      <c r="R542" s="160"/>
      <c r="S542" s="160"/>
      <c r="T542" s="160"/>
      <c r="U542" s="160"/>
      <c r="V542" s="160"/>
      <c r="W542" s="160"/>
      <c r="X542" s="160"/>
      <c r="Y542" s="151"/>
      <c r="Z542" s="151"/>
      <c r="AA542" s="151"/>
      <c r="AB542" s="151"/>
      <c r="AC542" s="151"/>
      <c r="AD542" s="151"/>
      <c r="AE542" s="151"/>
      <c r="AF542" s="151"/>
      <c r="AG542" s="151" t="s">
        <v>205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1" x14ac:dyDescent="0.2">
      <c r="A543" s="158"/>
      <c r="B543" s="159"/>
      <c r="C543" s="193" t="s">
        <v>797</v>
      </c>
      <c r="D543" s="182"/>
      <c r="E543" s="183">
        <v>64.8</v>
      </c>
      <c r="F543" s="160"/>
      <c r="G543" s="160"/>
      <c r="H543" s="160"/>
      <c r="I543" s="160"/>
      <c r="J543" s="160"/>
      <c r="K543" s="160"/>
      <c r="L543" s="160"/>
      <c r="M543" s="160"/>
      <c r="N543" s="160"/>
      <c r="O543" s="160"/>
      <c r="P543" s="160"/>
      <c r="Q543" s="160"/>
      <c r="R543" s="160"/>
      <c r="S543" s="160"/>
      <c r="T543" s="160"/>
      <c r="U543" s="160"/>
      <c r="V543" s="160"/>
      <c r="W543" s="160"/>
      <c r="X543" s="160"/>
      <c r="Y543" s="151"/>
      <c r="Z543" s="151"/>
      <c r="AA543" s="151"/>
      <c r="AB543" s="151"/>
      <c r="AC543" s="151"/>
      <c r="AD543" s="151"/>
      <c r="AE543" s="151"/>
      <c r="AF543" s="151"/>
      <c r="AG543" s="151" t="s">
        <v>205</v>
      </c>
      <c r="AH543" s="151">
        <v>0</v>
      </c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 x14ac:dyDescent="0.2">
      <c r="A544" s="158"/>
      <c r="B544" s="159"/>
      <c r="C544" s="193" t="s">
        <v>798</v>
      </c>
      <c r="D544" s="182"/>
      <c r="E544" s="183">
        <v>8.4</v>
      </c>
      <c r="F544" s="160"/>
      <c r="G544" s="160"/>
      <c r="H544" s="160"/>
      <c r="I544" s="160"/>
      <c r="J544" s="160"/>
      <c r="K544" s="160"/>
      <c r="L544" s="160"/>
      <c r="M544" s="160"/>
      <c r="N544" s="160"/>
      <c r="O544" s="160"/>
      <c r="P544" s="160"/>
      <c r="Q544" s="160"/>
      <c r="R544" s="160"/>
      <c r="S544" s="160"/>
      <c r="T544" s="160"/>
      <c r="U544" s="160"/>
      <c r="V544" s="160"/>
      <c r="W544" s="160"/>
      <c r="X544" s="160"/>
      <c r="Y544" s="151"/>
      <c r="Z544" s="151"/>
      <c r="AA544" s="151"/>
      <c r="AB544" s="151"/>
      <c r="AC544" s="151"/>
      <c r="AD544" s="151"/>
      <c r="AE544" s="151"/>
      <c r="AF544" s="151"/>
      <c r="AG544" s="151" t="s">
        <v>205</v>
      </c>
      <c r="AH544" s="151">
        <v>0</v>
      </c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ht="22.5" outlineLevel="1" x14ac:dyDescent="0.2">
      <c r="A545" s="168">
        <v>157</v>
      </c>
      <c r="B545" s="169" t="s">
        <v>799</v>
      </c>
      <c r="C545" s="178" t="s">
        <v>800</v>
      </c>
      <c r="D545" s="170" t="s">
        <v>198</v>
      </c>
      <c r="E545" s="171">
        <v>2.6</v>
      </c>
      <c r="F545" s="172"/>
      <c r="G545" s="173">
        <f>ROUND(E545*F545,2)</f>
        <v>0</v>
      </c>
      <c r="H545" s="172"/>
      <c r="I545" s="173">
        <f>ROUND(E545*H545,2)</f>
        <v>0</v>
      </c>
      <c r="J545" s="172"/>
      <c r="K545" s="173">
        <f>ROUND(E545*J545,2)</f>
        <v>0</v>
      </c>
      <c r="L545" s="173">
        <v>21</v>
      </c>
      <c r="M545" s="173">
        <f>G545*(1+L545/100)</f>
        <v>0</v>
      </c>
      <c r="N545" s="173">
        <v>0</v>
      </c>
      <c r="O545" s="173">
        <f>ROUND(E545*N545,2)</f>
        <v>0</v>
      </c>
      <c r="P545" s="173">
        <v>0.63856999999999997</v>
      </c>
      <c r="Q545" s="173">
        <f>ROUND(E545*P545,2)</f>
        <v>1.66</v>
      </c>
      <c r="R545" s="173" t="s">
        <v>199</v>
      </c>
      <c r="S545" s="173" t="s">
        <v>142</v>
      </c>
      <c r="T545" s="174" t="s">
        <v>142</v>
      </c>
      <c r="U545" s="160">
        <v>2.7E-2</v>
      </c>
      <c r="V545" s="160">
        <f>ROUND(E545*U545,2)</f>
        <v>7.0000000000000007E-2</v>
      </c>
      <c r="W545" s="160"/>
      <c r="X545" s="160" t="s">
        <v>200</v>
      </c>
      <c r="Y545" s="151"/>
      <c r="Z545" s="151"/>
      <c r="AA545" s="151"/>
      <c r="AB545" s="151"/>
      <c r="AC545" s="151"/>
      <c r="AD545" s="151"/>
      <c r="AE545" s="151"/>
      <c r="AF545" s="151"/>
      <c r="AG545" s="151" t="s">
        <v>201</v>
      </c>
      <c r="AH545" s="151"/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1" x14ac:dyDescent="0.2">
      <c r="A546" s="158"/>
      <c r="B546" s="159"/>
      <c r="C546" s="193" t="s">
        <v>801</v>
      </c>
      <c r="D546" s="182"/>
      <c r="E546" s="183">
        <v>2.6</v>
      </c>
      <c r="F546" s="160"/>
      <c r="G546" s="160"/>
      <c r="H546" s="160"/>
      <c r="I546" s="160"/>
      <c r="J546" s="160"/>
      <c r="K546" s="160"/>
      <c r="L546" s="160"/>
      <c r="M546" s="160"/>
      <c r="N546" s="160"/>
      <c r="O546" s="160"/>
      <c r="P546" s="160"/>
      <c r="Q546" s="160"/>
      <c r="R546" s="160"/>
      <c r="S546" s="160"/>
      <c r="T546" s="160"/>
      <c r="U546" s="160"/>
      <c r="V546" s="160"/>
      <c r="W546" s="160"/>
      <c r="X546" s="160"/>
      <c r="Y546" s="151"/>
      <c r="Z546" s="151"/>
      <c r="AA546" s="151"/>
      <c r="AB546" s="151"/>
      <c r="AC546" s="151"/>
      <c r="AD546" s="151"/>
      <c r="AE546" s="151"/>
      <c r="AF546" s="151"/>
      <c r="AG546" s="151" t="s">
        <v>205</v>
      </c>
      <c r="AH546" s="151">
        <v>0</v>
      </c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1" x14ac:dyDescent="0.2">
      <c r="A547" s="168">
        <v>158</v>
      </c>
      <c r="B547" s="169" t="s">
        <v>802</v>
      </c>
      <c r="C547" s="178" t="s">
        <v>803</v>
      </c>
      <c r="D547" s="170" t="s">
        <v>358</v>
      </c>
      <c r="E547" s="171">
        <v>472.64299999999997</v>
      </c>
      <c r="F547" s="172"/>
      <c r="G547" s="173">
        <f>ROUND(E547*F547,2)</f>
        <v>0</v>
      </c>
      <c r="H547" s="172"/>
      <c r="I547" s="173">
        <f>ROUND(E547*H547,2)</f>
        <v>0</v>
      </c>
      <c r="J547" s="172"/>
      <c r="K547" s="173">
        <f>ROUND(E547*J547,2)</f>
        <v>0</v>
      </c>
      <c r="L547" s="173">
        <v>21</v>
      </c>
      <c r="M547" s="173">
        <f>G547*(1+L547/100)</f>
        <v>0</v>
      </c>
      <c r="N547" s="173">
        <v>0</v>
      </c>
      <c r="O547" s="173">
        <f>ROUND(E547*N547,2)</f>
        <v>0</v>
      </c>
      <c r="P547" s="173">
        <v>0</v>
      </c>
      <c r="Q547" s="173">
        <f>ROUND(E547*P547,2)</f>
        <v>0</v>
      </c>
      <c r="R547" s="173"/>
      <c r="S547" s="173" t="s">
        <v>142</v>
      </c>
      <c r="T547" s="174" t="s">
        <v>143</v>
      </c>
      <c r="U547" s="160">
        <v>0</v>
      </c>
      <c r="V547" s="160">
        <f>ROUND(E547*U547,2)</f>
        <v>0</v>
      </c>
      <c r="W547" s="160"/>
      <c r="X547" s="160" t="s">
        <v>200</v>
      </c>
      <c r="Y547" s="151"/>
      <c r="Z547" s="151"/>
      <c r="AA547" s="151"/>
      <c r="AB547" s="151"/>
      <c r="AC547" s="151"/>
      <c r="AD547" s="151"/>
      <c r="AE547" s="151"/>
      <c r="AF547" s="151"/>
      <c r="AG547" s="151" t="s">
        <v>201</v>
      </c>
      <c r="AH547" s="151"/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1" x14ac:dyDescent="0.2">
      <c r="A548" s="158"/>
      <c r="B548" s="159"/>
      <c r="C548" s="252" t="s">
        <v>804</v>
      </c>
      <c r="D548" s="253"/>
      <c r="E548" s="253"/>
      <c r="F548" s="253"/>
      <c r="G548" s="253"/>
      <c r="H548" s="160"/>
      <c r="I548" s="160"/>
      <c r="J548" s="160"/>
      <c r="K548" s="160"/>
      <c r="L548" s="160"/>
      <c r="M548" s="160"/>
      <c r="N548" s="160"/>
      <c r="O548" s="160"/>
      <c r="P548" s="160"/>
      <c r="Q548" s="160"/>
      <c r="R548" s="160"/>
      <c r="S548" s="160"/>
      <c r="T548" s="160"/>
      <c r="U548" s="160"/>
      <c r="V548" s="160"/>
      <c r="W548" s="160"/>
      <c r="X548" s="160"/>
      <c r="Y548" s="151"/>
      <c r="Z548" s="151"/>
      <c r="AA548" s="151"/>
      <c r="AB548" s="151"/>
      <c r="AC548" s="151"/>
      <c r="AD548" s="151"/>
      <c r="AE548" s="151"/>
      <c r="AF548" s="151"/>
      <c r="AG548" s="151" t="s">
        <v>147</v>
      </c>
      <c r="AH548" s="151"/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x14ac:dyDescent="0.2">
      <c r="A549" s="162" t="s">
        <v>137</v>
      </c>
      <c r="B549" s="163" t="s">
        <v>95</v>
      </c>
      <c r="C549" s="177" t="s">
        <v>96</v>
      </c>
      <c r="D549" s="164"/>
      <c r="E549" s="165"/>
      <c r="F549" s="166"/>
      <c r="G549" s="166">
        <f>SUMIF(AG550:AG554,"&lt;&gt;NOR",G550:G554)</f>
        <v>0</v>
      </c>
      <c r="H549" s="166"/>
      <c r="I549" s="166">
        <f>SUM(I550:I554)</f>
        <v>0</v>
      </c>
      <c r="J549" s="166"/>
      <c r="K549" s="166">
        <f>SUM(K550:K554)</f>
        <v>0</v>
      </c>
      <c r="L549" s="166"/>
      <c r="M549" s="166">
        <f>SUM(M550:M554)</f>
        <v>0</v>
      </c>
      <c r="N549" s="166"/>
      <c r="O549" s="166">
        <f>SUM(O550:O554)</f>
        <v>0</v>
      </c>
      <c r="P549" s="166"/>
      <c r="Q549" s="166">
        <f>SUM(Q550:Q554)</f>
        <v>278.19</v>
      </c>
      <c r="R549" s="166"/>
      <c r="S549" s="166"/>
      <c r="T549" s="167"/>
      <c r="U549" s="161"/>
      <c r="V549" s="161">
        <f>SUM(V550:V554)</f>
        <v>95.26</v>
      </c>
      <c r="W549" s="161"/>
      <c r="X549" s="161"/>
      <c r="AG549" t="s">
        <v>138</v>
      </c>
    </row>
    <row r="550" spans="1:60" ht="22.5" outlineLevel="1" x14ac:dyDescent="0.2">
      <c r="A550" s="168">
        <v>159</v>
      </c>
      <c r="B550" s="169" t="s">
        <v>805</v>
      </c>
      <c r="C550" s="178" t="s">
        <v>806</v>
      </c>
      <c r="D550" s="170" t="s">
        <v>198</v>
      </c>
      <c r="E550" s="171">
        <v>843</v>
      </c>
      <c r="F550" s="172"/>
      <c r="G550" s="173">
        <f>ROUND(E550*F550,2)</f>
        <v>0</v>
      </c>
      <c r="H550" s="172"/>
      <c r="I550" s="173">
        <f>ROUND(E550*H550,2)</f>
        <v>0</v>
      </c>
      <c r="J550" s="172"/>
      <c r="K550" s="173">
        <f>ROUND(E550*J550,2)</f>
        <v>0</v>
      </c>
      <c r="L550" s="173">
        <v>21</v>
      </c>
      <c r="M550" s="173">
        <f>G550*(1+L550/100)</f>
        <v>0</v>
      </c>
      <c r="N550" s="173">
        <v>0</v>
      </c>
      <c r="O550" s="173">
        <f>ROUND(E550*N550,2)</f>
        <v>0</v>
      </c>
      <c r="P550" s="173">
        <v>0.33</v>
      </c>
      <c r="Q550" s="173">
        <f>ROUND(E550*P550,2)</f>
        <v>278.19</v>
      </c>
      <c r="R550" s="173" t="s">
        <v>199</v>
      </c>
      <c r="S550" s="173" t="s">
        <v>142</v>
      </c>
      <c r="T550" s="174" t="s">
        <v>142</v>
      </c>
      <c r="U550" s="160">
        <v>0.113</v>
      </c>
      <c r="V550" s="160">
        <f>ROUND(E550*U550,2)</f>
        <v>95.26</v>
      </c>
      <c r="W550" s="160"/>
      <c r="X550" s="160" t="s">
        <v>200</v>
      </c>
      <c r="Y550" s="151"/>
      <c r="Z550" s="151"/>
      <c r="AA550" s="151"/>
      <c r="AB550" s="151"/>
      <c r="AC550" s="151"/>
      <c r="AD550" s="151"/>
      <c r="AE550" s="151"/>
      <c r="AF550" s="151"/>
      <c r="AG550" s="151" t="s">
        <v>201</v>
      </c>
      <c r="AH550" s="151"/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1" x14ac:dyDescent="0.2">
      <c r="A551" s="158"/>
      <c r="B551" s="159"/>
      <c r="C551" s="193" t="s">
        <v>807</v>
      </c>
      <c r="D551" s="182"/>
      <c r="E551" s="183">
        <v>834.6</v>
      </c>
      <c r="F551" s="160"/>
      <c r="G551" s="160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60"/>
      <c r="Y551" s="151"/>
      <c r="Z551" s="151"/>
      <c r="AA551" s="151"/>
      <c r="AB551" s="151"/>
      <c r="AC551" s="151"/>
      <c r="AD551" s="151"/>
      <c r="AE551" s="151"/>
      <c r="AF551" s="151"/>
      <c r="AG551" s="151" t="s">
        <v>205</v>
      </c>
      <c r="AH551" s="151">
        <v>0</v>
      </c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1" x14ac:dyDescent="0.2">
      <c r="A552" s="158"/>
      <c r="B552" s="159"/>
      <c r="C552" s="193" t="s">
        <v>808</v>
      </c>
      <c r="D552" s="182"/>
      <c r="E552" s="183">
        <v>8.4</v>
      </c>
      <c r="F552" s="160"/>
      <c r="G552" s="160"/>
      <c r="H552" s="160"/>
      <c r="I552" s="160"/>
      <c r="J552" s="160"/>
      <c r="K552" s="160"/>
      <c r="L552" s="160"/>
      <c r="M552" s="160"/>
      <c r="N552" s="160"/>
      <c r="O552" s="160"/>
      <c r="P552" s="160"/>
      <c r="Q552" s="160"/>
      <c r="R552" s="160"/>
      <c r="S552" s="160"/>
      <c r="T552" s="160"/>
      <c r="U552" s="160"/>
      <c r="V552" s="160"/>
      <c r="W552" s="160"/>
      <c r="X552" s="160"/>
      <c r="Y552" s="151"/>
      <c r="Z552" s="151"/>
      <c r="AA552" s="151"/>
      <c r="AB552" s="151"/>
      <c r="AC552" s="151"/>
      <c r="AD552" s="151"/>
      <c r="AE552" s="151"/>
      <c r="AF552" s="151"/>
      <c r="AG552" s="151" t="s">
        <v>205</v>
      </c>
      <c r="AH552" s="151">
        <v>0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1" x14ac:dyDescent="0.2">
      <c r="A553" s="168">
        <v>160</v>
      </c>
      <c r="B553" s="169" t="s">
        <v>809</v>
      </c>
      <c r="C553" s="178" t="s">
        <v>810</v>
      </c>
      <c r="D553" s="170" t="s">
        <v>358</v>
      </c>
      <c r="E553" s="171">
        <v>278.19</v>
      </c>
      <c r="F553" s="172"/>
      <c r="G553" s="173">
        <f>ROUND(E553*F553,2)</f>
        <v>0</v>
      </c>
      <c r="H553" s="172"/>
      <c r="I553" s="173">
        <f>ROUND(E553*H553,2)</f>
        <v>0</v>
      </c>
      <c r="J553" s="172"/>
      <c r="K553" s="173">
        <f>ROUND(E553*J553,2)</f>
        <v>0</v>
      </c>
      <c r="L553" s="173">
        <v>21</v>
      </c>
      <c r="M553" s="173">
        <f>G553*(1+L553/100)</f>
        <v>0</v>
      </c>
      <c r="N553" s="173">
        <v>0</v>
      </c>
      <c r="O553" s="173">
        <f>ROUND(E553*N553,2)</f>
        <v>0</v>
      </c>
      <c r="P553" s="173">
        <v>0</v>
      </c>
      <c r="Q553" s="173">
        <f>ROUND(E553*P553,2)</f>
        <v>0</v>
      </c>
      <c r="R553" s="173"/>
      <c r="S553" s="173" t="s">
        <v>142</v>
      </c>
      <c r="T553" s="174" t="s">
        <v>143</v>
      </c>
      <c r="U553" s="160">
        <v>0</v>
      </c>
      <c r="V553" s="160">
        <f>ROUND(E553*U553,2)</f>
        <v>0</v>
      </c>
      <c r="W553" s="160"/>
      <c r="X553" s="160" t="s">
        <v>200</v>
      </c>
      <c r="Y553" s="151"/>
      <c r="Z553" s="151"/>
      <c r="AA553" s="151"/>
      <c r="AB553" s="151"/>
      <c r="AC553" s="151"/>
      <c r="AD553" s="151"/>
      <c r="AE553" s="151"/>
      <c r="AF553" s="151"/>
      <c r="AG553" s="151" t="s">
        <v>201</v>
      </c>
      <c r="AH553" s="151"/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1" x14ac:dyDescent="0.2">
      <c r="A554" s="158"/>
      <c r="B554" s="159"/>
      <c r="C554" s="252" t="s">
        <v>804</v>
      </c>
      <c r="D554" s="253"/>
      <c r="E554" s="253"/>
      <c r="F554" s="253"/>
      <c r="G554" s="253"/>
      <c r="H554" s="160"/>
      <c r="I554" s="160"/>
      <c r="J554" s="160"/>
      <c r="K554" s="160"/>
      <c r="L554" s="160"/>
      <c r="M554" s="160"/>
      <c r="N554" s="160"/>
      <c r="O554" s="160"/>
      <c r="P554" s="160"/>
      <c r="Q554" s="160"/>
      <c r="R554" s="160"/>
      <c r="S554" s="160"/>
      <c r="T554" s="160"/>
      <c r="U554" s="160"/>
      <c r="V554" s="160"/>
      <c r="W554" s="160"/>
      <c r="X554" s="160"/>
      <c r="Y554" s="151"/>
      <c r="Z554" s="151"/>
      <c r="AA554" s="151"/>
      <c r="AB554" s="151"/>
      <c r="AC554" s="151"/>
      <c r="AD554" s="151"/>
      <c r="AE554" s="151"/>
      <c r="AF554" s="151"/>
      <c r="AG554" s="151" t="s">
        <v>147</v>
      </c>
      <c r="AH554" s="151"/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x14ac:dyDescent="0.2">
      <c r="A555" s="162" t="s">
        <v>137</v>
      </c>
      <c r="B555" s="163" t="s">
        <v>97</v>
      </c>
      <c r="C555" s="177" t="s">
        <v>98</v>
      </c>
      <c r="D555" s="164"/>
      <c r="E555" s="165"/>
      <c r="F555" s="166"/>
      <c r="G555" s="166">
        <f>SUMIF(AG556:AG567,"&lt;&gt;NOR",G556:G567)</f>
        <v>0</v>
      </c>
      <c r="H555" s="166"/>
      <c r="I555" s="166">
        <f>SUM(I556:I567)</f>
        <v>0</v>
      </c>
      <c r="J555" s="166"/>
      <c r="K555" s="166">
        <f>SUM(K556:K567)</f>
        <v>0</v>
      </c>
      <c r="L555" s="166"/>
      <c r="M555" s="166">
        <f>SUM(M556:M567)</f>
        <v>0</v>
      </c>
      <c r="N555" s="166"/>
      <c r="O555" s="166">
        <f>SUM(O556:O567)</f>
        <v>0</v>
      </c>
      <c r="P555" s="166"/>
      <c r="Q555" s="166">
        <f>SUM(Q556:Q567)</f>
        <v>0</v>
      </c>
      <c r="R555" s="166"/>
      <c r="S555" s="166"/>
      <c r="T555" s="167"/>
      <c r="U555" s="161"/>
      <c r="V555" s="161">
        <f>SUM(V556:V567)</f>
        <v>230.58</v>
      </c>
      <c r="W555" s="161"/>
      <c r="X555" s="161"/>
      <c r="AG555" t="s">
        <v>138</v>
      </c>
    </row>
    <row r="556" spans="1:60" ht="22.5" outlineLevel="1" x14ac:dyDescent="0.2">
      <c r="A556" s="168">
        <v>161</v>
      </c>
      <c r="B556" s="169" t="s">
        <v>811</v>
      </c>
      <c r="C556" s="178" t="s">
        <v>812</v>
      </c>
      <c r="D556" s="170" t="s">
        <v>212</v>
      </c>
      <c r="E556" s="171">
        <v>610</v>
      </c>
      <c r="F556" s="172"/>
      <c r="G556" s="173">
        <f>ROUND(E556*F556,2)</f>
        <v>0</v>
      </c>
      <c r="H556" s="172"/>
      <c r="I556" s="173">
        <f>ROUND(E556*H556,2)</f>
        <v>0</v>
      </c>
      <c r="J556" s="172"/>
      <c r="K556" s="173">
        <f>ROUND(E556*J556,2)</f>
        <v>0</v>
      </c>
      <c r="L556" s="173">
        <v>21</v>
      </c>
      <c r="M556" s="173">
        <f>G556*(1+L556/100)</f>
        <v>0</v>
      </c>
      <c r="N556" s="173">
        <v>0</v>
      </c>
      <c r="O556" s="173">
        <f>ROUND(E556*N556,2)</f>
        <v>0</v>
      </c>
      <c r="P556" s="173">
        <v>0</v>
      </c>
      <c r="Q556" s="173">
        <f>ROUND(E556*P556,2)</f>
        <v>0</v>
      </c>
      <c r="R556" s="173" t="s">
        <v>199</v>
      </c>
      <c r="S556" s="173" t="s">
        <v>142</v>
      </c>
      <c r="T556" s="174" t="s">
        <v>142</v>
      </c>
      <c r="U556" s="160">
        <v>0.09</v>
      </c>
      <c r="V556" s="160">
        <f>ROUND(E556*U556,2)</f>
        <v>54.9</v>
      </c>
      <c r="W556" s="160"/>
      <c r="X556" s="160" t="s">
        <v>200</v>
      </c>
      <c r="Y556" s="151"/>
      <c r="Z556" s="151"/>
      <c r="AA556" s="151"/>
      <c r="AB556" s="151"/>
      <c r="AC556" s="151"/>
      <c r="AD556" s="151"/>
      <c r="AE556" s="151"/>
      <c r="AF556" s="151"/>
      <c r="AG556" s="151" t="s">
        <v>201</v>
      </c>
      <c r="AH556" s="151"/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ht="22.5" outlineLevel="1" x14ac:dyDescent="0.2">
      <c r="A557" s="158"/>
      <c r="B557" s="159"/>
      <c r="C557" s="263" t="s">
        <v>813</v>
      </c>
      <c r="D557" s="264"/>
      <c r="E557" s="264"/>
      <c r="F557" s="264"/>
      <c r="G557" s="264"/>
      <c r="H557" s="160"/>
      <c r="I557" s="160"/>
      <c r="J557" s="160"/>
      <c r="K557" s="160"/>
      <c r="L557" s="160"/>
      <c r="M557" s="160"/>
      <c r="N557" s="160"/>
      <c r="O557" s="160"/>
      <c r="P557" s="160"/>
      <c r="Q557" s="160"/>
      <c r="R557" s="160"/>
      <c r="S557" s="160"/>
      <c r="T557" s="160"/>
      <c r="U557" s="160"/>
      <c r="V557" s="160"/>
      <c r="W557" s="160"/>
      <c r="X557" s="160"/>
      <c r="Y557" s="151"/>
      <c r="Z557" s="151"/>
      <c r="AA557" s="151"/>
      <c r="AB557" s="151"/>
      <c r="AC557" s="151"/>
      <c r="AD557" s="151"/>
      <c r="AE557" s="151"/>
      <c r="AF557" s="151"/>
      <c r="AG557" s="151" t="s">
        <v>203</v>
      </c>
      <c r="AH557" s="151"/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75" t="str">
        <f>C557</f>
        <v>krajníků, desek nebo panelů od spojovacího materiálu s odklizením a uložením očištěných hmot a spojovacího materiálu na skládku na vzdálenost do 10 m</v>
      </c>
      <c r="BB557" s="151"/>
      <c r="BC557" s="151"/>
      <c r="BD557" s="151"/>
      <c r="BE557" s="151"/>
      <c r="BF557" s="151"/>
      <c r="BG557" s="151"/>
      <c r="BH557" s="151"/>
    </row>
    <row r="558" spans="1:60" outlineLevel="1" x14ac:dyDescent="0.2">
      <c r="A558" s="158"/>
      <c r="B558" s="159"/>
      <c r="C558" s="193" t="s">
        <v>814</v>
      </c>
      <c r="D558" s="182"/>
      <c r="E558" s="183">
        <v>138</v>
      </c>
      <c r="F558" s="160"/>
      <c r="G558" s="160"/>
      <c r="H558" s="160"/>
      <c r="I558" s="160"/>
      <c r="J558" s="160"/>
      <c r="K558" s="160"/>
      <c r="L558" s="160"/>
      <c r="M558" s="160"/>
      <c r="N558" s="160"/>
      <c r="O558" s="160"/>
      <c r="P558" s="160"/>
      <c r="Q558" s="160"/>
      <c r="R558" s="160"/>
      <c r="S558" s="160"/>
      <c r="T558" s="160"/>
      <c r="U558" s="160"/>
      <c r="V558" s="160"/>
      <c r="W558" s="160"/>
      <c r="X558" s="160"/>
      <c r="Y558" s="151"/>
      <c r="Z558" s="151"/>
      <c r="AA558" s="151"/>
      <c r="AB558" s="151"/>
      <c r="AC558" s="151"/>
      <c r="AD558" s="151"/>
      <c r="AE558" s="151"/>
      <c r="AF558" s="151"/>
      <c r="AG558" s="151" t="s">
        <v>205</v>
      </c>
      <c r="AH558" s="151">
        <v>5</v>
      </c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1" x14ac:dyDescent="0.2">
      <c r="A559" s="158"/>
      <c r="B559" s="159"/>
      <c r="C559" s="193" t="s">
        <v>815</v>
      </c>
      <c r="D559" s="182"/>
      <c r="E559" s="183">
        <v>462</v>
      </c>
      <c r="F559" s="160"/>
      <c r="G559" s="160"/>
      <c r="H559" s="160"/>
      <c r="I559" s="160"/>
      <c r="J559" s="160"/>
      <c r="K559" s="160"/>
      <c r="L559" s="160"/>
      <c r="M559" s="160"/>
      <c r="N559" s="160"/>
      <c r="O559" s="160"/>
      <c r="P559" s="160"/>
      <c r="Q559" s="160"/>
      <c r="R559" s="160"/>
      <c r="S559" s="160"/>
      <c r="T559" s="160"/>
      <c r="U559" s="160"/>
      <c r="V559" s="160"/>
      <c r="W559" s="160"/>
      <c r="X559" s="160"/>
      <c r="Y559" s="151"/>
      <c r="Z559" s="151"/>
      <c r="AA559" s="151"/>
      <c r="AB559" s="151"/>
      <c r="AC559" s="151"/>
      <c r="AD559" s="151"/>
      <c r="AE559" s="151"/>
      <c r="AF559" s="151"/>
      <c r="AG559" s="151" t="s">
        <v>205</v>
      </c>
      <c r="AH559" s="151">
        <v>5</v>
      </c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outlineLevel="1" x14ac:dyDescent="0.2">
      <c r="A560" s="158"/>
      <c r="B560" s="159"/>
      <c r="C560" s="193" t="s">
        <v>816</v>
      </c>
      <c r="D560" s="182"/>
      <c r="E560" s="183">
        <v>10</v>
      </c>
      <c r="F560" s="160"/>
      <c r="G560" s="160"/>
      <c r="H560" s="160"/>
      <c r="I560" s="160"/>
      <c r="J560" s="160"/>
      <c r="K560" s="160"/>
      <c r="L560" s="160"/>
      <c r="M560" s="160"/>
      <c r="N560" s="160"/>
      <c r="O560" s="160"/>
      <c r="P560" s="160"/>
      <c r="Q560" s="160"/>
      <c r="R560" s="160"/>
      <c r="S560" s="160"/>
      <c r="T560" s="160"/>
      <c r="U560" s="160"/>
      <c r="V560" s="160"/>
      <c r="W560" s="160"/>
      <c r="X560" s="160"/>
      <c r="Y560" s="151"/>
      <c r="Z560" s="151"/>
      <c r="AA560" s="151"/>
      <c r="AB560" s="151"/>
      <c r="AC560" s="151"/>
      <c r="AD560" s="151"/>
      <c r="AE560" s="151"/>
      <c r="AF560" s="151"/>
      <c r="AG560" s="151" t="s">
        <v>205</v>
      </c>
      <c r="AH560" s="151">
        <v>5</v>
      </c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ht="22.5" outlineLevel="1" x14ac:dyDescent="0.2">
      <c r="A561" s="168">
        <v>162</v>
      </c>
      <c r="B561" s="169" t="s">
        <v>817</v>
      </c>
      <c r="C561" s="178" t="s">
        <v>818</v>
      </c>
      <c r="D561" s="170" t="s">
        <v>198</v>
      </c>
      <c r="E561" s="171">
        <v>761.3</v>
      </c>
      <c r="F561" s="172"/>
      <c r="G561" s="173">
        <f>ROUND(E561*F561,2)</f>
        <v>0</v>
      </c>
      <c r="H561" s="172"/>
      <c r="I561" s="173">
        <f>ROUND(E561*H561,2)</f>
        <v>0</v>
      </c>
      <c r="J561" s="172"/>
      <c r="K561" s="173">
        <f>ROUND(E561*J561,2)</f>
        <v>0</v>
      </c>
      <c r="L561" s="173">
        <v>21</v>
      </c>
      <c r="M561" s="173">
        <f>G561*(1+L561/100)</f>
        <v>0</v>
      </c>
      <c r="N561" s="173">
        <v>0</v>
      </c>
      <c r="O561" s="173">
        <f>ROUND(E561*N561,2)</f>
        <v>0</v>
      </c>
      <c r="P561" s="173">
        <v>0</v>
      </c>
      <c r="Q561" s="173">
        <f>ROUND(E561*P561,2)</f>
        <v>0</v>
      </c>
      <c r="R561" s="173" t="s">
        <v>199</v>
      </c>
      <c r="S561" s="173" t="s">
        <v>142</v>
      </c>
      <c r="T561" s="174" t="s">
        <v>142</v>
      </c>
      <c r="U561" s="160">
        <v>0.23</v>
      </c>
      <c r="V561" s="160">
        <f>ROUND(E561*U561,2)</f>
        <v>175.1</v>
      </c>
      <c r="W561" s="160"/>
      <c r="X561" s="160" t="s">
        <v>200</v>
      </c>
      <c r="Y561" s="151"/>
      <c r="Z561" s="151"/>
      <c r="AA561" s="151"/>
      <c r="AB561" s="151"/>
      <c r="AC561" s="151"/>
      <c r="AD561" s="151"/>
      <c r="AE561" s="151"/>
      <c r="AF561" s="151"/>
      <c r="AG561" s="151" t="s">
        <v>201</v>
      </c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ht="22.5" outlineLevel="1" x14ac:dyDescent="0.2">
      <c r="A562" s="158"/>
      <c r="B562" s="159"/>
      <c r="C562" s="263" t="s">
        <v>813</v>
      </c>
      <c r="D562" s="264"/>
      <c r="E562" s="264"/>
      <c r="F562" s="264"/>
      <c r="G562" s="264"/>
      <c r="H562" s="160"/>
      <c r="I562" s="160"/>
      <c r="J562" s="160"/>
      <c r="K562" s="160"/>
      <c r="L562" s="160"/>
      <c r="M562" s="160"/>
      <c r="N562" s="160"/>
      <c r="O562" s="160"/>
      <c r="P562" s="160"/>
      <c r="Q562" s="160"/>
      <c r="R562" s="160"/>
      <c r="S562" s="160"/>
      <c r="T562" s="160"/>
      <c r="U562" s="160"/>
      <c r="V562" s="160"/>
      <c r="W562" s="160"/>
      <c r="X562" s="160"/>
      <c r="Y562" s="151"/>
      <c r="Z562" s="151"/>
      <c r="AA562" s="151"/>
      <c r="AB562" s="151"/>
      <c r="AC562" s="151"/>
      <c r="AD562" s="151"/>
      <c r="AE562" s="151"/>
      <c r="AF562" s="151"/>
      <c r="AG562" s="151" t="s">
        <v>203</v>
      </c>
      <c r="AH562" s="151"/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75" t="str">
        <f>C562</f>
        <v>krajníků, desek nebo panelů od spojovacího materiálu s odklizením a uložením očištěných hmot a spojovacího materiálu na skládku na vzdálenost do 10 m</v>
      </c>
      <c r="BB562" s="151"/>
      <c r="BC562" s="151"/>
      <c r="BD562" s="151"/>
      <c r="BE562" s="151"/>
      <c r="BF562" s="151"/>
      <c r="BG562" s="151"/>
      <c r="BH562" s="151"/>
    </row>
    <row r="563" spans="1:60" outlineLevel="1" x14ac:dyDescent="0.2">
      <c r="A563" s="158"/>
      <c r="B563" s="159"/>
      <c r="C563" s="193" t="s">
        <v>819</v>
      </c>
      <c r="D563" s="182"/>
      <c r="E563" s="183">
        <v>156.30000000000001</v>
      </c>
      <c r="F563" s="160"/>
      <c r="G563" s="160"/>
      <c r="H563" s="160"/>
      <c r="I563" s="160"/>
      <c r="J563" s="160"/>
      <c r="K563" s="160"/>
      <c r="L563" s="160"/>
      <c r="M563" s="160"/>
      <c r="N563" s="160"/>
      <c r="O563" s="160"/>
      <c r="P563" s="160"/>
      <c r="Q563" s="160"/>
      <c r="R563" s="160"/>
      <c r="S563" s="160"/>
      <c r="T563" s="160"/>
      <c r="U563" s="160"/>
      <c r="V563" s="160"/>
      <c r="W563" s="160"/>
      <c r="X563" s="160"/>
      <c r="Y563" s="151"/>
      <c r="Z563" s="151"/>
      <c r="AA563" s="151"/>
      <c r="AB563" s="151"/>
      <c r="AC563" s="151"/>
      <c r="AD563" s="151"/>
      <c r="AE563" s="151"/>
      <c r="AF563" s="151"/>
      <c r="AG563" s="151" t="s">
        <v>205</v>
      </c>
      <c r="AH563" s="151">
        <v>5</v>
      </c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1" x14ac:dyDescent="0.2">
      <c r="A564" s="158"/>
      <c r="B564" s="159"/>
      <c r="C564" s="193" t="s">
        <v>820</v>
      </c>
      <c r="D564" s="182"/>
      <c r="E564" s="183">
        <v>605</v>
      </c>
      <c r="F564" s="160"/>
      <c r="G564" s="160"/>
      <c r="H564" s="160"/>
      <c r="I564" s="160"/>
      <c r="J564" s="160"/>
      <c r="K564" s="160"/>
      <c r="L564" s="160"/>
      <c r="M564" s="160"/>
      <c r="N564" s="160"/>
      <c r="O564" s="160"/>
      <c r="P564" s="160"/>
      <c r="Q564" s="160"/>
      <c r="R564" s="160"/>
      <c r="S564" s="160"/>
      <c r="T564" s="160"/>
      <c r="U564" s="160"/>
      <c r="V564" s="160"/>
      <c r="W564" s="160"/>
      <c r="X564" s="160"/>
      <c r="Y564" s="151"/>
      <c r="Z564" s="151"/>
      <c r="AA564" s="151"/>
      <c r="AB564" s="151"/>
      <c r="AC564" s="151"/>
      <c r="AD564" s="151"/>
      <c r="AE564" s="151"/>
      <c r="AF564" s="151"/>
      <c r="AG564" s="151" t="s">
        <v>205</v>
      </c>
      <c r="AH564" s="151">
        <v>5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ht="22.5" outlineLevel="1" x14ac:dyDescent="0.2">
      <c r="A565" s="168">
        <v>163</v>
      </c>
      <c r="B565" s="169" t="s">
        <v>821</v>
      </c>
      <c r="C565" s="178" t="s">
        <v>822</v>
      </c>
      <c r="D565" s="170" t="s">
        <v>198</v>
      </c>
      <c r="E565" s="171">
        <v>2.2999999999999998</v>
      </c>
      <c r="F565" s="172"/>
      <c r="G565" s="173">
        <f>ROUND(E565*F565,2)</f>
        <v>0</v>
      </c>
      <c r="H565" s="172"/>
      <c r="I565" s="173">
        <f>ROUND(E565*H565,2)</f>
        <v>0</v>
      </c>
      <c r="J565" s="172"/>
      <c r="K565" s="173">
        <f>ROUND(E565*J565,2)</f>
        <v>0</v>
      </c>
      <c r="L565" s="173">
        <v>21</v>
      </c>
      <c r="M565" s="173">
        <f>G565*(1+L565/100)</f>
        <v>0</v>
      </c>
      <c r="N565" s="173">
        <v>0</v>
      </c>
      <c r="O565" s="173">
        <f>ROUND(E565*N565,2)</f>
        <v>0</v>
      </c>
      <c r="P565" s="173">
        <v>0</v>
      </c>
      <c r="Q565" s="173">
        <f>ROUND(E565*P565,2)</f>
        <v>0</v>
      </c>
      <c r="R565" s="173" t="s">
        <v>199</v>
      </c>
      <c r="S565" s="173" t="s">
        <v>142</v>
      </c>
      <c r="T565" s="174" t="s">
        <v>142</v>
      </c>
      <c r="U565" s="160">
        <v>0.25</v>
      </c>
      <c r="V565" s="160">
        <f>ROUND(E565*U565,2)</f>
        <v>0.57999999999999996</v>
      </c>
      <c r="W565" s="160"/>
      <c r="X565" s="160" t="s">
        <v>200</v>
      </c>
      <c r="Y565" s="151"/>
      <c r="Z565" s="151"/>
      <c r="AA565" s="151"/>
      <c r="AB565" s="151"/>
      <c r="AC565" s="151"/>
      <c r="AD565" s="151"/>
      <c r="AE565" s="151"/>
      <c r="AF565" s="151"/>
      <c r="AG565" s="151" t="s">
        <v>201</v>
      </c>
      <c r="AH565" s="151"/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ht="22.5" outlineLevel="1" x14ac:dyDescent="0.2">
      <c r="A566" s="158"/>
      <c r="B566" s="159"/>
      <c r="C566" s="263" t="s">
        <v>823</v>
      </c>
      <c r="D566" s="264"/>
      <c r="E566" s="264"/>
      <c r="F566" s="264"/>
      <c r="G566" s="264"/>
      <c r="H566" s="160"/>
      <c r="I566" s="160"/>
      <c r="J566" s="160"/>
      <c r="K566" s="160"/>
      <c r="L566" s="160"/>
      <c r="M566" s="160"/>
      <c r="N566" s="160"/>
      <c r="O566" s="160"/>
      <c r="P566" s="160"/>
      <c r="Q566" s="160"/>
      <c r="R566" s="160"/>
      <c r="S566" s="160"/>
      <c r="T566" s="160"/>
      <c r="U566" s="160"/>
      <c r="V566" s="160"/>
      <c r="W566" s="160"/>
      <c r="X566" s="160"/>
      <c r="Y566" s="151"/>
      <c r="Z566" s="151"/>
      <c r="AA566" s="151"/>
      <c r="AB566" s="151"/>
      <c r="AC566" s="151"/>
      <c r="AD566" s="151"/>
      <c r="AE566" s="151"/>
      <c r="AF566" s="151"/>
      <c r="AG566" s="151" t="s">
        <v>203</v>
      </c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75" t="str">
        <f>C566</f>
        <v>od spojovacího materiálu, s uložením očištěných kostek na skládku, s odklizením odpadových hmot na hromady a s odklizením vybouraných kostek na vzdálenost do 3 m</v>
      </c>
      <c r="BB566" s="151"/>
      <c r="BC566" s="151"/>
      <c r="BD566" s="151"/>
      <c r="BE566" s="151"/>
      <c r="BF566" s="151"/>
      <c r="BG566" s="151"/>
      <c r="BH566" s="151"/>
    </row>
    <row r="567" spans="1:60" outlineLevel="1" x14ac:dyDescent="0.2">
      <c r="A567" s="158"/>
      <c r="B567" s="159"/>
      <c r="C567" s="193" t="s">
        <v>824</v>
      </c>
      <c r="D567" s="182"/>
      <c r="E567" s="183">
        <v>2.2999999999999998</v>
      </c>
      <c r="F567" s="160"/>
      <c r="G567" s="160"/>
      <c r="H567" s="160"/>
      <c r="I567" s="160"/>
      <c r="J567" s="160"/>
      <c r="K567" s="160"/>
      <c r="L567" s="160"/>
      <c r="M567" s="160"/>
      <c r="N567" s="160"/>
      <c r="O567" s="160"/>
      <c r="P567" s="160"/>
      <c r="Q567" s="160"/>
      <c r="R567" s="160"/>
      <c r="S567" s="160"/>
      <c r="T567" s="160"/>
      <c r="U567" s="160"/>
      <c r="V567" s="160"/>
      <c r="W567" s="160"/>
      <c r="X567" s="160"/>
      <c r="Y567" s="151"/>
      <c r="Z567" s="151"/>
      <c r="AA567" s="151"/>
      <c r="AB567" s="151"/>
      <c r="AC567" s="151"/>
      <c r="AD567" s="151"/>
      <c r="AE567" s="151"/>
      <c r="AF567" s="151"/>
      <c r="AG567" s="151" t="s">
        <v>205</v>
      </c>
      <c r="AH567" s="151">
        <v>5</v>
      </c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  <c r="BE567" s="151"/>
      <c r="BF567" s="151"/>
      <c r="BG567" s="151"/>
      <c r="BH567" s="151"/>
    </row>
    <row r="568" spans="1:60" x14ac:dyDescent="0.2">
      <c r="A568" s="162" t="s">
        <v>137</v>
      </c>
      <c r="B568" s="163" t="s">
        <v>99</v>
      </c>
      <c r="C568" s="177" t="s">
        <v>100</v>
      </c>
      <c r="D568" s="164"/>
      <c r="E568" s="165"/>
      <c r="F568" s="166"/>
      <c r="G568" s="166">
        <f>SUMIF(AG569:AG572,"&lt;&gt;NOR",G569:G572)</f>
        <v>0</v>
      </c>
      <c r="H568" s="166"/>
      <c r="I568" s="166">
        <f>SUM(I569:I572)</f>
        <v>0</v>
      </c>
      <c r="J568" s="166"/>
      <c r="K568" s="166">
        <f>SUM(K569:K572)</f>
        <v>0</v>
      </c>
      <c r="L568" s="166"/>
      <c r="M568" s="166">
        <f>SUM(M569:M572)</f>
        <v>0</v>
      </c>
      <c r="N568" s="166"/>
      <c r="O568" s="166">
        <f>SUM(O569:O572)</f>
        <v>0</v>
      </c>
      <c r="P568" s="166"/>
      <c r="Q568" s="166">
        <f>SUM(Q569:Q572)</f>
        <v>0</v>
      </c>
      <c r="R568" s="166"/>
      <c r="S568" s="166"/>
      <c r="T568" s="167"/>
      <c r="U568" s="161"/>
      <c r="V568" s="161">
        <f>SUM(V569:V572)</f>
        <v>0</v>
      </c>
      <c r="W568" s="161"/>
      <c r="X568" s="161"/>
      <c r="AG568" t="s">
        <v>138</v>
      </c>
    </row>
    <row r="569" spans="1:60" outlineLevel="1" x14ac:dyDescent="0.2">
      <c r="A569" s="168">
        <v>164</v>
      </c>
      <c r="B569" s="169" t="s">
        <v>825</v>
      </c>
      <c r="C569" s="178" t="s">
        <v>826</v>
      </c>
      <c r="D569" s="170" t="s">
        <v>358</v>
      </c>
      <c r="E569" s="171">
        <v>4875.2150000000001</v>
      </c>
      <c r="F569" s="172"/>
      <c r="G569" s="173">
        <f>ROUND(E569*F569,2)</f>
        <v>0</v>
      </c>
      <c r="H569" s="172"/>
      <c r="I569" s="173">
        <f>ROUND(E569*H569,2)</f>
        <v>0</v>
      </c>
      <c r="J569" s="172"/>
      <c r="K569" s="173">
        <f>ROUND(E569*J569,2)</f>
        <v>0</v>
      </c>
      <c r="L569" s="173">
        <v>21</v>
      </c>
      <c r="M569" s="173">
        <f>G569*(1+L569/100)</f>
        <v>0</v>
      </c>
      <c r="N569" s="173">
        <v>0</v>
      </c>
      <c r="O569" s="173">
        <f>ROUND(E569*N569,2)</f>
        <v>0</v>
      </c>
      <c r="P569" s="173">
        <v>0</v>
      </c>
      <c r="Q569" s="173">
        <f>ROUND(E569*P569,2)</f>
        <v>0</v>
      </c>
      <c r="R569" s="173" t="s">
        <v>199</v>
      </c>
      <c r="S569" s="173" t="s">
        <v>142</v>
      </c>
      <c r="T569" s="174" t="s">
        <v>142</v>
      </c>
      <c r="U569" s="160">
        <v>0</v>
      </c>
      <c r="V569" s="160">
        <f>ROUND(E569*U569,2)</f>
        <v>0</v>
      </c>
      <c r="W569" s="160"/>
      <c r="X569" s="160" t="s">
        <v>200</v>
      </c>
      <c r="Y569" s="151"/>
      <c r="Z569" s="151"/>
      <c r="AA569" s="151"/>
      <c r="AB569" s="151"/>
      <c r="AC569" s="151"/>
      <c r="AD569" s="151"/>
      <c r="AE569" s="151"/>
      <c r="AF569" s="151"/>
      <c r="AG569" s="151" t="s">
        <v>201</v>
      </c>
      <c r="AH569" s="151"/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1" x14ac:dyDescent="0.2">
      <c r="A570" s="158"/>
      <c r="B570" s="159"/>
      <c r="C570" s="263" t="s">
        <v>827</v>
      </c>
      <c r="D570" s="264"/>
      <c r="E570" s="264"/>
      <c r="F570" s="264"/>
      <c r="G570" s="264"/>
      <c r="H570" s="160"/>
      <c r="I570" s="160"/>
      <c r="J570" s="160"/>
      <c r="K570" s="160"/>
      <c r="L570" s="160"/>
      <c r="M570" s="160"/>
      <c r="N570" s="160"/>
      <c r="O570" s="160"/>
      <c r="P570" s="160"/>
      <c r="Q570" s="160"/>
      <c r="R570" s="160"/>
      <c r="S570" s="160"/>
      <c r="T570" s="160"/>
      <c r="U570" s="160"/>
      <c r="V570" s="160"/>
      <c r="W570" s="160"/>
      <c r="X570" s="160"/>
      <c r="Y570" s="151"/>
      <c r="Z570" s="151"/>
      <c r="AA570" s="151"/>
      <c r="AB570" s="151"/>
      <c r="AC570" s="151"/>
      <c r="AD570" s="151"/>
      <c r="AE570" s="151"/>
      <c r="AF570" s="151"/>
      <c r="AG570" s="151" t="s">
        <v>203</v>
      </c>
      <c r="AH570" s="151"/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1" x14ac:dyDescent="0.2">
      <c r="A571" s="158"/>
      <c r="B571" s="159"/>
      <c r="C571" s="193" t="s">
        <v>828</v>
      </c>
      <c r="D571" s="182"/>
      <c r="E571" s="183">
        <v>3160.8649999999998</v>
      </c>
      <c r="F571" s="160"/>
      <c r="G571" s="160"/>
      <c r="H571" s="160"/>
      <c r="I571" s="160"/>
      <c r="J571" s="160"/>
      <c r="K571" s="160"/>
      <c r="L571" s="160"/>
      <c r="M571" s="160"/>
      <c r="N571" s="160"/>
      <c r="O571" s="160"/>
      <c r="P571" s="160"/>
      <c r="Q571" s="160"/>
      <c r="R571" s="160"/>
      <c r="S571" s="160"/>
      <c r="T571" s="160"/>
      <c r="U571" s="160"/>
      <c r="V571" s="160"/>
      <c r="W571" s="160"/>
      <c r="X571" s="160"/>
      <c r="Y571" s="151"/>
      <c r="Z571" s="151"/>
      <c r="AA571" s="151"/>
      <c r="AB571" s="151"/>
      <c r="AC571" s="151"/>
      <c r="AD571" s="151"/>
      <c r="AE571" s="151"/>
      <c r="AF571" s="151"/>
      <c r="AG571" s="151" t="s">
        <v>205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1" x14ac:dyDescent="0.2">
      <c r="A572" s="158"/>
      <c r="B572" s="159"/>
      <c r="C572" s="193" t="s">
        <v>829</v>
      </c>
      <c r="D572" s="182"/>
      <c r="E572" s="183">
        <v>1714.35</v>
      </c>
      <c r="F572" s="160"/>
      <c r="G572" s="160"/>
      <c r="H572" s="160"/>
      <c r="I572" s="160"/>
      <c r="J572" s="160"/>
      <c r="K572" s="160"/>
      <c r="L572" s="160"/>
      <c r="M572" s="160"/>
      <c r="N572" s="160"/>
      <c r="O572" s="160"/>
      <c r="P572" s="160"/>
      <c r="Q572" s="160"/>
      <c r="R572" s="160"/>
      <c r="S572" s="160"/>
      <c r="T572" s="160"/>
      <c r="U572" s="160"/>
      <c r="V572" s="160"/>
      <c r="W572" s="160"/>
      <c r="X572" s="160"/>
      <c r="Y572" s="151"/>
      <c r="Z572" s="151"/>
      <c r="AA572" s="151"/>
      <c r="AB572" s="151"/>
      <c r="AC572" s="151"/>
      <c r="AD572" s="151"/>
      <c r="AE572" s="151"/>
      <c r="AF572" s="151"/>
      <c r="AG572" s="151" t="s">
        <v>205</v>
      </c>
      <c r="AH572" s="151">
        <v>0</v>
      </c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x14ac:dyDescent="0.2">
      <c r="A573" s="162" t="s">
        <v>137</v>
      </c>
      <c r="B573" s="163" t="s">
        <v>101</v>
      </c>
      <c r="C573" s="177" t="s">
        <v>102</v>
      </c>
      <c r="D573" s="164"/>
      <c r="E573" s="165"/>
      <c r="F573" s="166"/>
      <c r="G573" s="166">
        <f>SUMIF(AG574:AG577,"&lt;&gt;NOR",G574:G577)</f>
        <v>0</v>
      </c>
      <c r="H573" s="166"/>
      <c r="I573" s="166">
        <f>SUM(I574:I577)</f>
        <v>0</v>
      </c>
      <c r="J573" s="166"/>
      <c r="K573" s="166">
        <f>SUM(K574:K577)</f>
        <v>0</v>
      </c>
      <c r="L573" s="166"/>
      <c r="M573" s="166">
        <f>SUM(M574:M577)</f>
        <v>0</v>
      </c>
      <c r="N573" s="166"/>
      <c r="O573" s="166">
        <f>SUM(O574:O577)</f>
        <v>0</v>
      </c>
      <c r="P573" s="166"/>
      <c r="Q573" s="166">
        <f>SUM(Q574:Q577)</f>
        <v>0</v>
      </c>
      <c r="R573" s="166"/>
      <c r="S573" s="166"/>
      <c r="T573" s="167"/>
      <c r="U573" s="161"/>
      <c r="V573" s="161">
        <f>SUM(V574:V577)</f>
        <v>23005.05</v>
      </c>
      <c r="W573" s="161"/>
      <c r="X573" s="161"/>
      <c r="AG573" t="s">
        <v>138</v>
      </c>
    </row>
    <row r="574" spans="1:60" outlineLevel="1" x14ac:dyDescent="0.2">
      <c r="A574" s="168">
        <v>165</v>
      </c>
      <c r="B574" s="169" t="s">
        <v>830</v>
      </c>
      <c r="C574" s="178" t="s">
        <v>831</v>
      </c>
      <c r="D574" s="170" t="s">
        <v>763</v>
      </c>
      <c r="E574" s="171">
        <v>60.1</v>
      </c>
      <c r="F574" s="172"/>
      <c r="G574" s="173">
        <f>ROUND(E574*F574,2)</f>
        <v>0</v>
      </c>
      <c r="H574" s="172"/>
      <c r="I574" s="173">
        <f>ROUND(E574*H574,2)</f>
        <v>0</v>
      </c>
      <c r="J574" s="172"/>
      <c r="K574" s="173">
        <f>ROUND(E574*J574,2)</f>
        <v>0</v>
      </c>
      <c r="L574" s="173">
        <v>21</v>
      </c>
      <c r="M574" s="173">
        <f>G574*(1+L574/100)</f>
        <v>0</v>
      </c>
      <c r="N574" s="173">
        <v>0</v>
      </c>
      <c r="O574" s="173">
        <f>ROUND(E574*N574,2)</f>
        <v>0</v>
      </c>
      <c r="P574" s="173">
        <v>0</v>
      </c>
      <c r="Q574" s="173">
        <f>ROUND(E574*P574,2)</f>
        <v>0</v>
      </c>
      <c r="R574" s="173"/>
      <c r="S574" s="173" t="s">
        <v>181</v>
      </c>
      <c r="T574" s="174" t="s">
        <v>143</v>
      </c>
      <c r="U574" s="160">
        <v>382.77960000000002</v>
      </c>
      <c r="V574" s="160">
        <f>ROUND(E574*U574,2)</f>
        <v>23005.05</v>
      </c>
      <c r="W574" s="160"/>
      <c r="X574" s="160" t="s">
        <v>635</v>
      </c>
      <c r="Y574" s="151"/>
      <c r="Z574" s="151"/>
      <c r="AA574" s="151"/>
      <c r="AB574" s="151"/>
      <c r="AC574" s="151"/>
      <c r="AD574" s="151"/>
      <c r="AE574" s="151"/>
      <c r="AF574" s="151"/>
      <c r="AG574" s="151" t="s">
        <v>636</v>
      </c>
      <c r="AH574" s="151"/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ht="56.25" outlineLevel="1" x14ac:dyDescent="0.2">
      <c r="A575" s="158"/>
      <c r="B575" s="159"/>
      <c r="C575" s="252" t="s">
        <v>832</v>
      </c>
      <c r="D575" s="253"/>
      <c r="E575" s="253"/>
      <c r="F575" s="253"/>
      <c r="G575" s="253"/>
      <c r="H575" s="160"/>
      <c r="I575" s="160"/>
      <c r="J575" s="160"/>
      <c r="K575" s="160"/>
      <c r="L575" s="160"/>
      <c r="M575" s="160"/>
      <c r="N575" s="160"/>
      <c r="O575" s="160"/>
      <c r="P575" s="160"/>
      <c r="Q575" s="160"/>
      <c r="R575" s="160"/>
      <c r="S575" s="160"/>
      <c r="T575" s="160"/>
      <c r="U575" s="160"/>
      <c r="V575" s="160"/>
      <c r="W575" s="160"/>
      <c r="X575" s="160"/>
      <c r="Y575" s="151"/>
      <c r="Z575" s="151"/>
      <c r="AA575" s="151"/>
      <c r="AB575" s="151"/>
      <c r="AC575" s="151"/>
      <c r="AD575" s="151"/>
      <c r="AE575" s="151"/>
      <c r="AF575" s="151"/>
      <c r="AG575" s="151" t="s">
        <v>147</v>
      </c>
      <c r="AH575" s="151"/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75" t="str">
        <f>C575</f>
        <v>Hloubení rýhy 60 x 50 cm v hornině 3. Svislé přemístění výkopku. Zřízení kabelového lože a obsyp potrubí z kopaného písku (0,10 m3/m), dodání kopaného písku, přísun písku do rýhy, pokrytí dna rýhy souvislou urovnanou vrstvou písku tloušťky 5-10 cm pod kabelem. Dodávka a uložení chráničky ve výkopu - KOPODUR 110 půlená + rezerva KOPOFLEX 110 vč. protahovacího lanka a zátek. Zakrytí kabelu ochrannou, nebo výstražnou fólií z PVC s rozvinutím a uložením, vč. dodávky fólie. Zásyp nezapažené rýhy sypaninou se zhutněním. Naložení přebytku po zásypu (0,10 m3/m rýhy) na dopravní prostředek. Odvoz do 15 km a uložení na skládku.</v>
      </c>
      <c r="BB575" s="151"/>
      <c r="BC575" s="151"/>
      <c r="BD575" s="151"/>
      <c r="BE575" s="151"/>
      <c r="BF575" s="151"/>
      <c r="BG575" s="151"/>
      <c r="BH575" s="151"/>
    </row>
    <row r="576" spans="1:60" outlineLevel="1" x14ac:dyDescent="0.2">
      <c r="A576" s="158"/>
      <c r="B576" s="159"/>
      <c r="C576" s="193" t="s">
        <v>833</v>
      </c>
      <c r="D576" s="182"/>
      <c r="E576" s="183">
        <v>36.6</v>
      </c>
      <c r="F576" s="160"/>
      <c r="G576" s="160"/>
      <c r="H576" s="160"/>
      <c r="I576" s="160"/>
      <c r="J576" s="160"/>
      <c r="K576" s="160"/>
      <c r="L576" s="160"/>
      <c r="M576" s="160"/>
      <c r="N576" s="160"/>
      <c r="O576" s="160"/>
      <c r="P576" s="160"/>
      <c r="Q576" s="160"/>
      <c r="R576" s="160"/>
      <c r="S576" s="160"/>
      <c r="T576" s="160"/>
      <c r="U576" s="160"/>
      <c r="V576" s="160"/>
      <c r="W576" s="160"/>
      <c r="X576" s="160"/>
      <c r="Y576" s="151"/>
      <c r="Z576" s="151"/>
      <c r="AA576" s="151"/>
      <c r="AB576" s="151"/>
      <c r="AC576" s="151"/>
      <c r="AD576" s="151"/>
      <c r="AE576" s="151"/>
      <c r="AF576" s="151"/>
      <c r="AG576" s="151" t="s">
        <v>205</v>
      </c>
      <c r="AH576" s="151">
        <v>0</v>
      </c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1" x14ac:dyDescent="0.2">
      <c r="A577" s="158"/>
      <c r="B577" s="159"/>
      <c r="C577" s="193" t="s">
        <v>834</v>
      </c>
      <c r="D577" s="182"/>
      <c r="E577" s="183">
        <v>23.5</v>
      </c>
      <c r="F577" s="160"/>
      <c r="G577" s="160"/>
      <c r="H577" s="160"/>
      <c r="I577" s="160"/>
      <c r="J577" s="160"/>
      <c r="K577" s="160"/>
      <c r="L577" s="160"/>
      <c r="M577" s="160"/>
      <c r="N577" s="160"/>
      <c r="O577" s="160"/>
      <c r="P577" s="160"/>
      <c r="Q577" s="160"/>
      <c r="R577" s="160"/>
      <c r="S577" s="160"/>
      <c r="T577" s="160"/>
      <c r="U577" s="160"/>
      <c r="V577" s="160"/>
      <c r="W577" s="160"/>
      <c r="X577" s="160"/>
      <c r="Y577" s="151"/>
      <c r="Z577" s="151"/>
      <c r="AA577" s="151"/>
      <c r="AB577" s="151"/>
      <c r="AC577" s="151"/>
      <c r="AD577" s="151"/>
      <c r="AE577" s="151"/>
      <c r="AF577" s="151"/>
      <c r="AG577" s="151" t="s">
        <v>205</v>
      </c>
      <c r="AH577" s="151">
        <v>0</v>
      </c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x14ac:dyDescent="0.2">
      <c r="A578" s="162" t="s">
        <v>137</v>
      </c>
      <c r="B578" s="163" t="s">
        <v>103</v>
      </c>
      <c r="C578" s="177" t="s">
        <v>104</v>
      </c>
      <c r="D578" s="164"/>
      <c r="E578" s="165"/>
      <c r="F578" s="166"/>
      <c r="G578" s="166">
        <f>SUMIF(AG579:AG581,"&lt;&gt;NOR",G579:G581)</f>
        <v>0</v>
      </c>
      <c r="H578" s="166"/>
      <c r="I578" s="166">
        <f>SUM(I579:I581)</f>
        <v>0</v>
      </c>
      <c r="J578" s="166"/>
      <c r="K578" s="166">
        <f>SUM(K579:K581)</f>
        <v>0</v>
      </c>
      <c r="L578" s="166"/>
      <c r="M578" s="166">
        <f>SUM(M579:M581)</f>
        <v>0</v>
      </c>
      <c r="N578" s="166"/>
      <c r="O578" s="166">
        <f>SUM(O579:O581)</f>
        <v>0.02</v>
      </c>
      <c r="P578" s="166"/>
      <c r="Q578" s="166">
        <f>SUM(Q579:Q581)</f>
        <v>0</v>
      </c>
      <c r="R578" s="166"/>
      <c r="S578" s="166"/>
      <c r="T578" s="167"/>
      <c r="U578" s="161"/>
      <c r="V578" s="161">
        <f>SUM(V579:V581)</f>
        <v>10.32</v>
      </c>
      <c r="W578" s="161"/>
      <c r="X578" s="161"/>
      <c r="AG578" t="s">
        <v>138</v>
      </c>
    </row>
    <row r="579" spans="1:60" outlineLevel="1" x14ac:dyDescent="0.2">
      <c r="A579" s="168">
        <v>166</v>
      </c>
      <c r="B579" s="169" t="s">
        <v>835</v>
      </c>
      <c r="C579" s="178" t="s">
        <v>836</v>
      </c>
      <c r="D579" s="170" t="s">
        <v>212</v>
      </c>
      <c r="E579" s="171">
        <v>396.8</v>
      </c>
      <c r="F579" s="172"/>
      <c r="G579" s="173">
        <f>ROUND(E579*F579,2)</f>
        <v>0</v>
      </c>
      <c r="H579" s="172"/>
      <c r="I579" s="173">
        <f>ROUND(E579*H579,2)</f>
        <v>0</v>
      </c>
      <c r="J579" s="172"/>
      <c r="K579" s="173">
        <f>ROUND(E579*J579,2)</f>
        <v>0</v>
      </c>
      <c r="L579" s="173">
        <v>21</v>
      </c>
      <c r="M579" s="173">
        <f>G579*(1+L579/100)</f>
        <v>0</v>
      </c>
      <c r="N579" s="173">
        <v>6.0000000000000002E-5</v>
      </c>
      <c r="O579" s="173">
        <f>ROUND(E579*N579,2)</f>
        <v>0.02</v>
      </c>
      <c r="P579" s="173">
        <v>0</v>
      </c>
      <c r="Q579" s="173">
        <f>ROUND(E579*P579,2)</f>
        <v>0</v>
      </c>
      <c r="R579" s="173"/>
      <c r="S579" s="173" t="s">
        <v>142</v>
      </c>
      <c r="T579" s="174" t="s">
        <v>142</v>
      </c>
      <c r="U579" s="160">
        <v>2.5999999999999999E-2</v>
      </c>
      <c r="V579" s="160">
        <f>ROUND(E579*U579,2)</f>
        <v>10.32</v>
      </c>
      <c r="W579" s="160"/>
      <c r="X579" s="160" t="s">
        <v>200</v>
      </c>
      <c r="Y579" s="151"/>
      <c r="Z579" s="151"/>
      <c r="AA579" s="151"/>
      <c r="AB579" s="151"/>
      <c r="AC579" s="151"/>
      <c r="AD579" s="151"/>
      <c r="AE579" s="151"/>
      <c r="AF579" s="151"/>
      <c r="AG579" s="151" t="s">
        <v>201</v>
      </c>
      <c r="AH579" s="151"/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outlineLevel="1" x14ac:dyDescent="0.2">
      <c r="A580" s="158"/>
      <c r="B580" s="159"/>
      <c r="C580" s="252" t="s">
        <v>837</v>
      </c>
      <c r="D580" s="253"/>
      <c r="E580" s="253"/>
      <c r="F580" s="253"/>
      <c r="G580" s="253"/>
      <c r="H580" s="160"/>
      <c r="I580" s="160"/>
      <c r="J580" s="160"/>
      <c r="K580" s="160"/>
      <c r="L580" s="160"/>
      <c r="M580" s="160"/>
      <c r="N580" s="160"/>
      <c r="O580" s="160"/>
      <c r="P580" s="160"/>
      <c r="Q580" s="160"/>
      <c r="R580" s="160"/>
      <c r="S580" s="160"/>
      <c r="T580" s="160"/>
      <c r="U580" s="160"/>
      <c r="V580" s="160"/>
      <c r="W580" s="160"/>
      <c r="X580" s="160"/>
      <c r="Y580" s="151"/>
      <c r="Z580" s="151"/>
      <c r="AA580" s="151"/>
      <c r="AB580" s="151"/>
      <c r="AC580" s="151"/>
      <c r="AD580" s="151"/>
      <c r="AE580" s="151"/>
      <c r="AF580" s="151"/>
      <c r="AG580" s="151" t="s">
        <v>147</v>
      </c>
      <c r="AH580" s="151"/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1" x14ac:dyDescent="0.2">
      <c r="A581" s="158"/>
      <c r="B581" s="159"/>
      <c r="C581" s="193" t="s">
        <v>838</v>
      </c>
      <c r="D581" s="182"/>
      <c r="E581" s="183">
        <v>396.8</v>
      </c>
      <c r="F581" s="160"/>
      <c r="G581" s="160"/>
      <c r="H581" s="160"/>
      <c r="I581" s="160"/>
      <c r="J581" s="160"/>
      <c r="K581" s="160"/>
      <c r="L581" s="160"/>
      <c r="M581" s="160"/>
      <c r="N581" s="160"/>
      <c r="O581" s="160"/>
      <c r="P581" s="160"/>
      <c r="Q581" s="160"/>
      <c r="R581" s="160"/>
      <c r="S581" s="160"/>
      <c r="T581" s="160"/>
      <c r="U581" s="160"/>
      <c r="V581" s="160"/>
      <c r="W581" s="160"/>
      <c r="X581" s="160"/>
      <c r="Y581" s="151"/>
      <c r="Z581" s="151"/>
      <c r="AA581" s="151"/>
      <c r="AB581" s="151"/>
      <c r="AC581" s="151"/>
      <c r="AD581" s="151"/>
      <c r="AE581" s="151"/>
      <c r="AF581" s="151"/>
      <c r="AG581" s="151" t="s">
        <v>205</v>
      </c>
      <c r="AH581" s="151">
        <v>0</v>
      </c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x14ac:dyDescent="0.2">
      <c r="A582" s="162" t="s">
        <v>137</v>
      </c>
      <c r="B582" s="163" t="s">
        <v>105</v>
      </c>
      <c r="C582" s="177" t="s">
        <v>98</v>
      </c>
      <c r="D582" s="164"/>
      <c r="E582" s="165"/>
      <c r="F582" s="166"/>
      <c r="G582" s="166">
        <f>SUMIF(AG583:AG590,"&lt;&gt;NOR",G583:G590)</f>
        <v>0</v>
      </c>
      <c r="H582" s="166"/>
      <c r="I582" s="166">
        <f>SUM(I583:I590)</f>
        <v>0</v>
      </c>
      <c r="J582" s="166"/>
      <c r="K582" s="166">
        <f>SUM(K583:K590)</f>
        <v>0</v>
      </c>
      <c r="L582" s="166"/>
      <c r="M582" s="166">
        <f>SUM(M583:M590)</f>
        <v>0</v>
      </c>
      <c r="N582" s="166"/>
      <c r="O582" s="166">
        <f>SUM(O583:O590)</f>
        <v>0</v>
      </c>
      <c r="P582" s="166"/>
      <c r="Q582" s="166">
        <f>SUM(Q583:Q590)</f>
        <v>0</v>
      </c>
      <c r="R582" s="166"/>
      <c r="S582" s="166"/>
      <c r="T582" s="167"/>
      <c r="U582" s="161"/>
      <c r="V582" s="161">
        <f>SUM(V583:V590)</f>
        <v>6.28</v>
      </c>
      <c r="W582" s="161"/>
      <c r="X582" s="161"/>
      <c r="AG582" t="s">
        <v>138</v>
      </c>
    </row>
    <row r="583" spans="1:60" ht="22.5" outlineLevel="1" x14ac:dyDescent="0.2">
      <c r="A583" s="168">
        <v>167</v>
      </c>
      <c r="B583" s="169" t="s">
        <v>839</v>
      </c>
      <c r="C583" s="178" t="s">
        <v>840</v>
      </c>
      <c r="D583" s="170" t="s">
        <v>358</v>
      </c>
      <c r="E583" s="171">
        <v>314.22000000000003</v>
      </c>
      <c r="F583" s="172"/>
      <c r="G583" s="173">
        <f>ROUND(E583*F583,2)</f>
        <v>0</v>
      </c>
      <c r="H583" s="172"/>
      <c r="I583" s="173">
        <f>ROUND(E583*H583,2)</f>
        <v>0</v>
      </c>
      <c r="J583" s="172"/>
      <c r="K583" s="173">
        <f>ROUND(E583*J583,2)</f>
        <v>0</v>
      </c>
      <c r="L583" s="173">
        <v>21</v>
      </c>
      <c r="M583" s="173">
        <f>G583*(1+L583/100)</f>
        <v>0</v>
      </c>
      <c r="N583" s="173">
        <v>0</v>
      </c>
      <c r="O583" s="173">
        <f>ROUND(E583*N583,2)</f>
        <v>0</v>
      </c>
      <c r="P583" s="173">
        <v>0</v>
      </c>
      <c r="Q583" s="173">
        <f>ROUND(E583*P583,2)</f>
        <v>0</v>
      </c>
      <c r="R583" s="173" t="s">
        <v>199</v>
      </c>
      <c r="S583" s="173" t="s">
        <v>142</v>
      </c>
      <c r="T583" s="174" t="s">
        <v>142</v>
      </c>
      <c r="U583" s="160">
        <v>0.02</v>
      </c>
      <c r="V583" s="160">
        <f>ROUND(E583*U583,2)</f>
        <v>6.28</v>
      </c>
      <c r="W583" s="160"/>
      <c r="X583" s="160" t="s">
        <v>200</v>
      </c>
      <c r="Y583" s="151"/>
      <c r="Z583" s="151"/>
      <c r="AA583" s="151"/>
      <c r="AB583" s="151"/>
      <c r="AC583" s="151"/>
      <c r="AD583" s="151"/>
      <c r="AE583" s="151"/>
      <c r="AF583" s="151"/>
      <c r="AG583" s="151" t="s">
        <v>201</v>
      </c>
      <c r="AH583" s="151"/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1" x14ac:dyDescent="0.2">
      <c r="A584" s="158"/>
      <c r="B584" s="159"/>
      <c r="C584" s="252" t="s">
        <v>841</v>
      </c>
      <c r="D584" s="253"/>
      <c r="E584" s="253"/>
      <c r="F584" s="253"/>
      <c r="G584" s="253"/>
      <c r="H584" s="160"/>
      <c r="I584" s="160"/>
      <c r="J584" s="160"/>
      <c r="K584" s="160"/>
      <c r="L584" s="160"/>
      <c r="M584" s="160"/>
      <c r="N584" s="160"/>
      <c r="O584" s="160"/>
      <c r="P584" s="160"/>
      <c r="Q584" s="160"/>
      <c r="R584" s="160"/>
      <c r="S584" s="160"/>
      <c r="T584" s="160"/>
      <c r="U584" s="160"/>
      <c r="V584" s="160"/>
      <c r="W584" s="160"/>
      <c r="X584" s="160"/>
      <c r="Y584" s="151"/>
      <c r="Z584" s="151"/>
      <c r="AA584" s="151"/>
      <c r="AB584" s="151"/>
      <c r="AC584" s="151"/>
      <c r="AD584" s="151"/>
      <c r="AE584" s="151"/>
      <c r="AF584" s="151"/>
      <c r="AG584" s="151" t="s">
        <v>147</v>
      </c>
      <c r="AH584" s="151"/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outlineLevel="1" x14ac:dyDescent="0.2">
      <c r="A585" s="158"/>
      <c r="B585" s="159"/>
      <c r="C585" s="193" t="s">
        <v>842</v>
      </c>
      <c r="D585" s="182"/>
      <c r="E585" s="183">
        <v>314.22000000000003</v>
      </c>
      <c r="F585" s="160"/>
      <c r="G585" s="160"/>
      <c r="H585" s="160"/>
      <c r="I585" s="160"/>
      <c r="J585" s="160"/>
      <c r="K585" s="160"/>
      <c r="L585" s="160"/>
      <c r="M585" s="160"/>
      <c r="N585" s="160"/>
      <c r="O585" s="160"/>
      <c r="P585" s="160"/>
      <c r="Q585" s="160"/>
      <c r="R585" s="160"/>
      <c r="S585" s="160"/>
      <c r="T585" s="160"/>
      <c r="U585" s="160"/>
      <c r="V585" s="160"/>
      <c r="W585" s="160"/>
      <c r="X585" s="160"/>
      <c r="Y585" s="151"/>
      <c r="Z585" s="151"/>
      <c r="AA585" s="151"/>
      <c r="AB585" s="151"/>
      <c r="AC585" s="151"/>
      <c r="AD585" s="151"/>
      <c r="AE585" s="151"/>
      <c r="AF585" s="151"/>
      <c r="AG585" s="151" t="s">
        <v>205</v>
      </c>
      <c r="AH585" s="151">
        <v>0</v>
      </c>
      <c r="AI585" s="151"/>
      <c r="AJ585" s="151"/>
      <c r="AK585" s="151"/>
      <c r="AL585" s="151"/>
      <c r="AM585" s="151"/>
      <c r="AN585" s="151"/>
      <c r="AO585" s="151"/>
      <c r="AP585" s="151"/>
      <c r="AQ585" s="151"/>
      <c r="AR585" s="151"/>
      <c r="AS585" s="151"/>
      <c r="AT585" s="151"/>
      <c r="AU585" s="151"/>
      <c r="AV585" s="151"/>
      <c r="AW585" s="151"/>
      <c r="AX585" s="151"/>
      <c r="AY585" s="151"/>
      <c r="AZ585" s="151"/>
      <c r="BA585" s="151"/>
      <c r="BB585" s="151"/>
      <c r="BC585" s="151"/>
      <c r="BD585" s="151"/>
      <c r="BE585" s="151"/>
      <c r="BF585" s="151"/>
      <c r="BG585" s="151"/>
      <c r="BH585" s="151"/>
    </row>
    <row r="586" spans="1:60" ht="22.5" outlineLevel="1" x14ac:dyDescent="0.2">
      <c r="A586" s="168">
        <v>168</v>
      </c>
      <c r="B586" s="169" t="s">
        <v>843</v>
      </c>
      <c r="C586" s="178" t="s">
        <v>844</v>
      </c>
      <c r="D586" s="170" t="s">
        <v>358</v>
      </c>
      <c r="E586" s="171">
        <v>1571.1</v>
      </c>
      <c r="F586" s="172"/>
      <c r="G586" s="173">
        <f>ROUND(E586*F586,2)</f>
        <v>0</v>
      </c>
      <c r="H586" s="172"/>
      <c r="I586" s="173">
        <f>ROUND(E586*H586,2)</f>
        <v>0</v>
      </c>
      <c r="J586" s="172"/>
      <c r="K586" s="173">
        <f>ROUND(E586*J586,2)</f>
        <v>0</v>
      </c>
      <c r="L586" s="173">
        <v>21</v>
      </c>
      <c r="M586" s="173">
        <f>G586*(1+L586/100)</f>
        <v>0</v>
      </c>
      <c r="N586" s="173">
        <v>0</v>
      </c>
      <c r="O586" s="173">
        <f>ROUND(E586*N586,2)</f>
        <v>0</v>
      </c>
      <c r="P586" s="173">
        <v>0</v>
      </c>
      <c r="Q586" s="173">
        <f>ROUND(E586*P586,2)</f>
        <v>0</v>
      </c>
      <c r="R586" s="173" t="s">
        <v>199</v>
      </c>
      <c r="S586" s="173" t="s">
        <v>142</v>
      </c>
      <c r="T586" s="174" t="s">
        <v>142</v>
      </c>
      <c r="U586" s="160">
        <v>0</v>
      </c>
      <c r="V586" s="160">
        <f>ROUND(E586*U586,2)</f>
        <v>0</v>
      </c>
      <c r="W586" s="160"/>
      <c r="X586" s="160" t="s">
        <v>200</v>
      </c>
      <c r="Y586" s="151"/>
      <c r="Z586" s="151"/>
      <c r="AA586" s="151"/>
      <c r="AB586" s="151"/>
      <c r="AC586" s="151"/>
      <c r="AD586" s="151"/>
      <c r="AE586" s="151"/>
      <c r="AF586" s="151"/>
      <c r="AG586" s="151" t="s">
        <v>201</v>
      </c>
      <c r="AH586" s="151"/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1" x14ac:dyDescent="0.2">
      <c r="A587" s="158"/>
      <c r="B587" s="159"/>
      <c r="C587" s="193" t="s">
        <v>845</v>
      </c>
      <c r="D587" s="182"/>
      <c r="E587" s="183">
        <v>1571.1</v>
      </c>
      <c r="F587" s="160"/>
      <c r="G587" s="160"/>
      <c r="H587" s="160"/>
      <c r="I587" s="160"/>
      <c r="J587" s="160"/>
      <c r="K587" s="160"/>
      <c r="L587" s="160"/>
      <c r="M587" s="160"/>
      <c r="N587" s="160"/>
      <c r="O587" s="160"/>
      <c r="P587" s="160"/>
      <c r="Q587" s="160"/>
      <c r="R587" s="160"/>
      <c r="S587" s="160"/>
      <c r="T587" s="160"/>
      <c r="U587" s="160"/>
      <c r="V587" s="160"/>
      <c r="W587" s="160"/>
      <c r="X587" s="160"/>
      <c r="Y587" s="151"/>
      <c r="Z587" s="151"/>
      <c r="AA587" s="151"/>
      <c r="AB587" s="151"/>
      <c r="AC587" s="151"/>
      <c r="AD587" s="151"/>
      <c r="AE587" s="151"/>
      <c r="AF587" s="151"/>
      <c r="AG587" s="151" t="s">
        <v>205</v>
      </c>
      <c r="AH587" s="151">
        <v>0</v>
      </c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outlineLevel="1" x14ac:dyDescent="0.2">
      <c r="A588" s="168">
        <v>169</v>
      </c>
      <c r="B588" s="169" t="s">
        <v>846</v>
      </c>
      <c r="C588" s="178" t="s">
        <v>847</v>
      </c>
      <c r="D588" s="170" t="s">
        <v>358</v>
      </c>
      <c r="E588" s="171">
        <v>314.22000000000003</v>
      </c>
      <c r="F588" s="172"/>
      <c r="G588" s="173">
        <f>ROUND(E588*F588,2)</f>
        <v>0</v>
      </c>
      <c r="H588" s="172"/>
      <c r="I588" s="173">
        <f>ROUND(E588*H588,2)</f>
        <v>0</v>
      </c>
      <c r="J588" s="172"/>
      <c r="K588" s="173">
        <f>ROUND(E588*J588,2)</f>
        <v>0</v>
      </c>
      <c r="L588" s="173">
        <v>21</v>
      </c>
      <c r="M588" s="173">
        <f>G588*(1+L588/100)</f>
        <v>0</v>
      </c>
      <c r="N588" s="173">
        <v>0</v>
      </c>
      <c r="O588" s="173">
        <f>ROUND(E588*N588,2)</f>
        <v>0</v>
      </c>
      <c r="P588" s="173">
        <v>0</v>
      </c>
      <c r="Q588" s="173">
        <f>ROUND(E588*P588,2)</f>
        <v>0</v>
      </c>
      <c r="R588" s="173"/>
      <c r="S588" s="173" t="s">
        <v>181</v>
      </c>
      <c r="T588" s="174" t="s">
        <v>143</v>
      </c>
      <c r="U588" s="160">
        <v>0</v>
      </c>
      <c r="V588" s="160">
        <f>ROUND(E588*U588,2)</f>
        <v>0</v>
      </c>
      <c r="W588" s="160"/>
      <c r="X588" s="160" t="s">
        <v>200</v>
      </c>
      <c r="Y588" s="151"/>
      <c r="Z588" s="151"/>
      <c r="AA588" s="151"/>
      <c r="AB588" s="151"/>
      <c r="AC588" s="151"/>
      <c r="AD588" s="151"/>
      <c r="AE588" s="151"/>
      <c r="AF588" s="151"/>
      <c r="AG588" s="151" t="s">
        <v>201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1" x14ac:dyDescent="0.2">
      <c r="A589" s="158"/>
      <c r="B589" s="159"/>
      <c r="C589" s="252" t="s">
        <v>848</v>
      </c>
      <c r="D589" s="253"/>
      <c r="E589" s="253"/>
      <c r="F589" s="253"/>
      <c r="G589" s="253"/>
      <c r="H589" s="160"/>
      <c r="I589" s="160"/>
      <c r="J589" s="160"/>
      <c r="K589" s="160"/>
      <c r="L589" s="160"/>
      <c r="M589" s="160"/>
      <c r="N589" s="160"/>
      <c r="O589" s="160"/>
      <c r="P589" s="160"/>
      <c r="Q589" s="160"/>
      <c r="R589" s="160"/>
      <c r="S589" s="160"/>
      <c r="T589" s="160"/>
      <c r="U589" s="160"/>
      <c r="V589" s="160"/>
      <c r="W589" s="160"/>
      <c r="X589" s="160"/>
      <c r="Y589" s="151"/>
      <c r="Z589" s="151"/>
      <c r="AA589" s="151"/>
      <c r="AB589" s="151"/>
      <c r="AC589" s="151"/>
      <c r="AD589" s="151"/>
      <c r="AE589" s="151"/>
      <c r="AF589" s="151"/>
      <c r="AG589" s="151" t="s">
        <v>147</v>
      </c>
      <c r="AH589" s="151"/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75" t="str">
        <f>C589</f>
        <v>Uložení vytěženého materiálu na skládce BKOM a.s. předepsaným způsobem, nebo uložení a poplatek na nejbližší řízené skládce.</v>
      </c>
      <c r="BB589" s="151"/>
      <c r="BC589" s="151"/>
      <c r="BD589" s="151"/>
      <c r="BE589" s="151"/>
      <c r="BF589" s="151"/>
      <c r="BG589" s="151"/>
      <c r="BH589" s="151"/>
    </row>
    <row r="590" spans="1:60" outlineLevel="1" x14ac:dyDescent="0.2">
      <c r="A590" s="158"/>
      <c r="B590" s="159"/>
      <c r="C590" s="193" t="s">
        <v>849</v>
      </c>
      <c r="D590" s="182"/>
      <c r="E590" s="183">
        <v>314.22000000000003</v>
      </c>
      <c r="F590" s="160"/>
      <c r="G590" s="160"/>
      <c r="H590" s="160"/>
      <c r="I590" s="160"/>
      <c r="J590" s="160"/>
      <c r="K590" s="160"/>
      <c r="L590" s="160"/>
      <c r="M590" s="160"/>
      <c r="N590" s="160"/>
      <c r="O590" s="160"/>
      <c r="P590" s="160"/>
      <c r="Q590" s="160"/>
      <c r="R590" s="160"/>
      <c r="S590" s="160"/>
      <c r="T590" s="160"/>
      <c r="U590" s="160"/>
      <c r="V590" s="160"/>
      <c r="W590" s="160"/>
      <c r="X590" s="160"/>
      <c r="Y590" s="151"/>
      <c r="Z590" s="151"/>
      <c r="AA590" s="151"/>
      <c r="AB590" s="151"/>
      <c r="AC590" s="151"/>
      <c r="AD590" s="151"/>
      <c r="AE590" s="151"/>
      <c r="AF590" s="151"/>
      <c r="AG590" s="151" t="s">
        <v>205</v>
      </c>
      <c r="AH590" s="151">
        <v>5</v>
      </c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x14ac:dyDescent="0.2">
      <c r="A591" s="3"/>
      <c r="B591" s="4"/>
      <c r="C591" s="179"/>
      <c r="D591" s="6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AE591">
        <v>15</v>
      </c>
      <c r="AF591">
        <v>21</v>
      </c>
      <c r="AG591" t="s">
        <v>124</v>
      </c>
    </row>
    <row r="592" spans="1:60" x14ac:dyDescent="0.2">
      <c r="A592" s="154"/>
      <c r="B592" s="155" t="s">
        <v>29</v>
      </c>
      <c r="C592" s="180"/>
      <c r="D592" s="156"/>
      <c r="E592" s="157"/>
      <c r="F592" s="157"/>
      <c r="G592" s="176">
        <f>G8+G134+G169+G173+G222+G243+G251+G292+G342+G346+G435+G511+G518+G531+G549+G555+G568+G573+G578+G582</f>
        <v>0</v>
      </c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AE592">
        <f>SUMIF(L7:L590,AE591,G7:G590)</f>
        <v>0</v>
      </c>
      <c r="AF592">
        <f>SUMIF(L7:L590,AF591,G7:G590)</f>
        <v>0</v>
      </c>
      <c r="AG592" t="s">
        <v>191</v>
      </c>
    </row>
    <row r="593" spans="1:33" x14ac:dyDescent="0.2">
      <c r="A593" s="265" t="s">
        <v>850</v>
      </c>
      <c r="B593" s="265"/>
      <c r="C593" s="179"/>
      <c r="D593" s="6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33" x14ac:dyDescent="0.2">
      <c r="A594" s="3"/>
      <c r="B594" s="4" t="s">
        <v>851</v>
      </c>
      <c r="C594" s="179" t="s">
        <v>852</v>
      </c>
      <c r="D594" s="6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AG594" t="s">
        <v>853</v>
      </c>
    </row>
    <row r="595" spans="1:33" x14ac:dyDescent="0.2">
      <c r="A595" s="3"/>
      <c r="B595" s="4" t="s">
        <v>854</v>
      </c>
      <c r="C595" s="179" t="s">
        <v>855</v>
      </c>
      <c r="D595" s="6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AG595" t="s">
        <v>856</v>
      </c>
    </row>
    <row r="596" spans="1:33" x14ac:dyDescent="0.2">
      <c r="A596" s="3"/>
      <c r="B596" s="4"/>
      <c r="C596" s="179" t="s">
        <v>857</v>
      </c>
      <c r="D596" s="6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AG596" t="s">
        <v>858</v>
      </c>
    </row>
    <row r="597" spans="1:33" x14ac:dyDescent="0.2">
      <c r="A597" s="3"/>
      <c r="B597" s="4"/>
      <c r="C597" s="179"/>
      <c r="D597" s="6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33" x14ac:dyDescent="0.2">
      <c r="C598" s="181"/>
      <c r="D598" s="10"/>
      <c r="AG598" t="s">
        <v>194</v>
      </c>
    </row>
    <row r="599" spans="1:33" x14ac:dyDescent="0.2">
      <c r="D599" s="10"/>
    </row>
    <row r="600" spans="1:33" x14ac:dyDescent="0.2">
      <c r="D600" s="10"/>
    </row>
    <row r="601" spans="1:33" x14ac:dyDescent="0.2">
      <c r="D601" s="10"/>
    </row>
    <row r="602" spans="1:33" x14ac:dyDescent="0.2">
      <c r="D602" s="10"/>
    </row>
    <row r="603" spans="1:33" x14ac:dyDescent="0.2">
      <c r="D603" s="10"/>
    </row>
    <row r="604" spans="1:33" x14ac:dyDescent="0.2">
      <c r="D604" s="10"/>
    </row>
    <row r="605" spans="1:33" x14ac:dyDescent="0.2">
      <c r="D605" s="10"/>
    </row>
    <row r="606" spans="1:33" x14ac:dyDescent="0.2">
      <c r="D606" s="10"/>
    </row>
    <row r="607" spans="1:33" x14ac:dyDescent="0.2">
      <c r="D607" s="10"/>
    </row>
    <row r="608" spans="1:33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qemLOb/Oi1I6+gzYq6Sd12RgxDCX41CDKG4MjRw/8Y8F1yVc5LhZOw6GREAOvlZwuEe9RQp93yjOeckJa95Eg==" saltValue="xj0Z8beU+SYbbPf/UqmTZw==" spinCount="100000" sheet="1"/>
  <mergeCells count="163">
    <mergeCell ref="A1:G1"/>
    <mergeCell ref="C2:G2"/>
    <mergeCell ref="C3:G3"/>
    <mergeCell ref="C4:G4"/>
    <mergeCell ref="A593:B593"/>
    <mergeCell ref="C10:G10"/>
    <mergeCell ref="C13:G13"/>
    <mergeCell ref="C17:G17"/>
    <mergeCell ref="C20:G20"/>
    <mergeCell ref="C24:G24"/>
    <mergeCell ref="C50:G50"/>
    <mergeCell ref="C53:G53"/>
    <mergeCell ref="C59:G59"/>
    <mergeCell ref="C62:G62"/>
    <mergeCell ref="C63:G63"/>
    <mergeCell ref="C66:G66"/>
    <mergeCell ref="C26:G26"/>
    <mergeCell ref="C34:G34"/>
    <mergeCell ref="C37:G37"/>
    <mergeCell ref="C38:G38"/>
    <mergeCell ref="C41:G41"/>
    <mergeCell ref="C44:G44"/>
    <mergeCell ref="C85:G85"/>
    <mergeCell ref="C88:G88"/>
    <mergeCell ref="C91:G91"/>
    <mergeCell ref="C94:G94"/>
    <mergeCell ref="C95:G95"/>
    <mergeCell ref="C99:G99"/>
    <mergeCell ref="C69:G69"/>
    <mergeCell ref="C72:G72"/>
    <mergeCell ref="C73:G73"/>
    <mergeCell ref="C76:G76"/>
    <mergeCell ref="C79:G79"/>
    <mergeCell ref="C80:G80"/>
    <mergeCell ref="C136:G136"/>
    <mergeCell ref="C137:G137"/>
    <mergeCell ref="C140:G140"/>
    <mergeCell ref="C141:G141"/>
    <mergeCell ref="C144:G144"/>
    <mergeCell ref="C145:G145"/>
    <mergeCell ref="C108:G108"/>
    <mergeCell ref="C111:G111"/>
    <mergeCell ref="C114:G114"/>
    <mergeCell ref="C124:G124"/>
    <mergeCell ref="C125:G125"/>
    <mergeCell ref="C128:G128"/>
    <mergeCell ref="C164:G164"/>
    <mergeCell ref="C167:G167"/>
    <mergeCell ref="C171:G171"/>
    <mergeCell ref="C175:G175"/>
    <mergeCell ref="C176:G176"/>
    <mergeCell ref="C179:G179"/>
    <mergeCell ref="C151:G151"/>
    <mergeCell ref="C152:G152"/>
    <mergeCell ref="C155:G155"/>
    <mergeCell ref="C156:G156"/>
    <mergeCell ref="C160:G160"/>
    <mergeCell ref="C161:G161"/>
    <mergeCell ref="C204:G204"/>
    <mergeCell ref="C207:G207"/>
    <mergeCell ref="C212:G212"/>
    <mergeCell ref="C215:G215"/>
    <mergeCell ref="C218:G218"/>
    <mergeCell ref="C224:G224"/>
    <mergeCell ref="C182:G182"/>
    <mergeCell ref="C188:G188"/>
    <mergeCell ref="C191:G191"/>
    <mergeCell ref="C194:G194"/>
    <mergeCell ref="C195:G195"/>
    <mergeCell ref="C198:G198"/>
    <mergeCell ref="C249:G249"/>
    <mergeCell ref="C253:G253"/>
    <mergeCell ref="C254:G254"/>
    <mergeCell ref="C265:G265"/>
    <mergeCell ref="C269:G269"/>
    <mergeCell ref="C270:G270"/>
    <mergeCell ref="C227:G227"/>
    <mergeCell ref="C228:G228"/>
    <mergeCell ref="C236:G236"/>
    <mergeCell ref="C241:G241"/>
    <mergeCell ref="C245:G245"/>
    <mergeCell ref="C248:G248"/>
    <mergeCell ref="C283:G283"/>
    <mergeCell ref="C294:G294"/>
    <mergeCell ref="C297:G297"/>
    <mergeCell ref="C310:G310"/>
    <mergeCell ref="C315:G315"/>
    <mergeCell ref="C330:G330"/>
    <mergeCell ref="C271:G271"/>
    <mergeCell ref="C274:G274"/>
    <mergeCell ref="C275:G275"/>
    <mergeCell ref="C276:G276"/>
    <mergeCell ref="C279:G279"/>
    <mergeCell ref="C280:G280"/>
    <mergeCell ref="C355:G355"/>
    <mergeCell ref="C359:G359"/>
    <mergeCell ref="C367:G367"/>
    <mergeCell ref="C370:G370"/>
    <mergeCell ref="C373:G373"/>
    <mergeCell ref="C374:G374"/>
    <mergeCell ref="C331:G331"/>
    <mergeCell ref="C340:G340"/>
    <mergeCell ref="C344:G344"/>
    <mergeCell ref="C348:G348"/>
    <mergeCell ref="C349:G349"/>
    <mergeCell ref="C352:G352"/>
    <mergeCell ref="C392:G392"/>
    <mergeCell ref="C396:G396"/>
    <mergeCell ref="C397:G397"/>
    <mergeCell ref="C400:G400"/>
    <mergeCell ref="C405:G405"/>
    <mergeCell ref="C407:G407"/>
    <mergeCell ref="C375:G375"/>
    <mergeCell ref="C376:G376"/>
    <mergeCell ref="C384:G384"/>
    <mergeCell ref="C387:G387"/>
    <mergeCell ref="C388:G388"/>
    <mergeCell ref="C391:G391"/>
    <mergeCell ref="C434:G434"/>
    <mergeCell ref="C437:G437"/>
    <mergeCell ref="C444:G444"/>
    <mergeCell ref="C447:G447"/>
    <mergeCell ref="C450:G450"/>
    <mergeCell ref="C453:G453"/>
    <mergeCell ref="C410:G410"/>
    <mergeCell ref="C422:G422"/>
    <mergeCell ref="C424:G424"/>
    <mergeCell ref="C426:G426"/>
    <mergeCell ref="C428:G428"/>
    <mergeCell ref="C430:G430"/>
    <mergeCell ref="C473:G473"/>
    <mergeCell ref="C478:G478"/>
    <mergeCell ref="C481:G481"/>
    <mergeCell ref="C487:G487"/>
    <mergeCell ref="C490:G490"/>
    <mergeCell ref="C498:G498"/>
    <mergeCell ref="C456:G456"/>
    <mergeCell ref="C457:G457"/>
    <mergeCell ref="C460:G460"/>
    <mergeCell ref="C461:G461"/>
    <mergeCell ref="C464:G464"/>
    <mergeCell ref="C467:G467"/>
    <mergeCell ref="C530:G530"/>
    <mergeCell ref="C533:G533"/>
    <mergeCell ref="C534:G534"/>
    <mergeCell ref="C538:G538"/>
    <mergeCell ref="C539:G539"/>
    <mergeCell ref="C548:G548"/>
    <mergeCell ref="C513:G513"/>
    <mergeCell ref="C516:G516"/>
    <mergeCell ref="C520:G520"/>
    <mergeCell ref="C522:G522"/>
    <mergeCell ref="C524:G524"/>
    <mergeCell ref="C527:G527"/>
    <mergeCell ref="C580:G580"/>
    <mergeCell ref="C584:G584"/>
    <mergeCell ref="C589:G589"/>
    <mergeCell ref="C554:G554"/>
    <mergeCell ref="C557:G557"/>
    <mergeCell ref="C562:G562"/>
    <mergeCell ref="C566:G566"/>
    <mergeCell ref="C570:G570"/>
    <mergeCell ref="C575:G575"/>
  </mergeCells>
  <pageMargins left="0.59055118110236204" right="0.196850393700787" top="0.78740157499999996" bottom="0.78740157499999996" header="0.3" footer="0.3"/>
  <pageSetup paperSize="9" scale="57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00.01 Naklady</vt:lpstr>
      <vt:lpstr>101.2 101.2.01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00.01 Naklady'!Názvy_tisku</vt:lpstr>
      <vt:lpstr>'101.2 101.2.01 Pol'!Názvy_tisku</vt:lpstr>
      <vt:lpstr>oadresa</vt:lpstr>
      <vt:lpstr>Stavba!Objednatel</vt:lpstr>
      <vt:lpstr>Stavba!Objekt</vt:lpstr>
      <vt:lpstr>'00 00.01 Naklady'!Oblast_tisku</vt:lpstr>
      <vt:lpstr>'101.2 101.2.01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Tomáš, Ing.</dc:creator>
  <cp:lastModifiedBy>Horák Tomáš, Ing.</cp:lastModifiedBy>
  <cp:lastPrinted>2020-05-04T08:44:43Z</cp:lastPrinted>
  <dcterms:created xsi:type="dcterms:W3CDTF">2009-04-08T07:15:50Z</dcterms:created>
  <dcterms:modified xsi:type="dcterms:W3CDTF">2020-05-04T08:44:49Z</dcterms:modified>
</cp:coreProperties>
</file>